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000" yWindow="150" windowWidth="13170" windowHeight="8775" tabRatio="747"/>
  </bookViews>
  <sheets>
    <sheet name="表紙" sheetId="10" r:id="rId1"/>
    <sheet name="1.定格エネルギー消費量" sheetId="16" r:id="rId2"/>
    <sheet name="3.立上り性能" sheetId="24" r:id="rId3"/>
    <sheet name="4.処理能力" sheetId="18" r:id="rId4"/>
    <sheet name="5.エネルギー消費量 " sheetId="14" r:id="rId5"/>
  </sheets>
  <definedNames>
    <definedName name="_xlnm._FilterDatabase" localSheetId="3" hidden="1">'4.処理能力'!#REF!</definedName>
    <definedName name="_xlnm.Print_Area" localSheetId="1">'1.定格エネルギー消費量'!$A$2:$L$51,'1.定格エネルギー消費量'!$A$53:$L$110</definedName>
    <definedName name="_xlnm.Print_Area" localSheetId="2">'3.立上り性能'!$A$2:$K$54</definedName>
    <definedName name="_xlnm.Print_Area" localSheetId="3">'4.処理能力'!$A$2:$L$58,'4.処理能力'!$A$61:$L$111</definedName>
    <definedName name="_xlnm.Print_Area" localSheetId="4">'5.エネルギー消費量 '!$A$2:$L$51</definedName>
    <definedName name="_xlnm.Print_Area" localSheetId="0">表紙!$A$1:$K$40</definedName>
  </definedNames>
  <calcPr calcId="145621"/>
</workbook>
</file>

<file path=xl/calcChain.xml><?xml version="1.0" encoding="utf-8"?>
<calcChain xmlns="http://schemas.openxmlformats.org/spreadsheetml/2006/main">
  <c r="I21" i="24" l="1"/>
  <c r="J22" i="14"/>
  <c r="I22" i="14"/>
  <c r="C54" i="16" l="1"/>
  <c r="C3" i="16"/>
  <c r="K3" i="14" l="1"/>
  <c r="K3" i="18"/>
  <c r="H78" i="16"/>
  <c r="F78" i="16"/>
  <c r="J16" i="10" l="1"/>
  <c r="I28" i="16"/>
  <c r="I34" i="16" s="1"/>
  <c r="I47" i="16" s="1"/>
  <c r="H15" i="10" s="1"/>
  <c r="J49" i="18"/>
  <c r="I49" i="18"/>
  <c r="I39" i="18" s="1"/>
  <c r="N29" i="10"/>
  <c r="N28" i="10"/>
  <c r="J28" i="10"/>
  <c r="J29" i="10"/>
  <c r="C4" i="24"/>
  <c r="I4" i="24"/>
  <c r="K3" i="16"/>
  <c r="K54" i="16" s="1"/>
  <c r="J3" i="24"/>
  <c r="K62" i="18"/>
  <c r="H21" i="24"/>
  <c r="C3" i="24"/>
  <c r="C3" i="14"/>
  <c r="C4" i="14"/>
  <c r="I4" i="14"/>
  <c r="I23" i="14"/>
  <c r="J23" i="14"/>
  <c r="C3" i="18"/>
  <c r="C62" i="18" s="1"/>
  <c r="C4" i="18"/>
  <c r="C63" i="18" s="1"/>
  <c r="I4" i="18"/>
  <c r="I63" i="18" s="1"/>
  <c r="J24" i="18"/>
  <c r="H19" i="10" s="1"/>
  <c r="J34" i="18"/>
  <c r="C4" i="16"/>
  <c r="C55" i="16" s="1"/>
  <c r="I4" i="16"/>
  <c r="I55" i="16" s="1"/>
  <c r="I75" i="16"/>
  <c r="H16" i="10" s="1"/>
  <c r="J39" i="18" l="1"/>
  <c r="J15" i="14" s="1"/>
  <c r="J16" i="14" s="1"/>
  <c r="H20" i="10"/>
  <c r="J36" i="18"/>
  <c r="J25" i="14"/>
  <c r="J27" i="14" s="1"/>
  <c r="I23" i="24"/>
  <c r="H18" i="10" s="1"/>
  <c r="I15" i="14"/>
  <c r="I16" i="14" s="1"/>
  <c r="J41" i="14" l="1"/>
  <c r="J43" i="14" s="1"/>
  <c r="H29" i="10" s="1"/>
  <c r="H25" i="10"/>
  <c r="I25" i="24"/>
  <c r="J18" i="14"/>
  <c r="J37" i="14" l="1"/>
  <c r="J39" i="14" s="1"/>
  <c r="H28" i="10" s="1"/>
  <c r="H24" i="10"/>
  <c r="J20" i="14"/>
</calcChain>
</file>

<file path=xl/sharedStrings.xml><?xml version="1.0" encoding="utf-8"?>
<sst xmlns="http://schemas.openxmlformats.org/spreadsheetml/2006/main" count="355" uniqueCount="232">
  <si>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</si>
  <si>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</si>
  <si>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（℃）</t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</si>
  <si>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</si>
  <si>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</si>
  <si>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</si>
  <si>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1回目</t>
    <rPh sb="1" eb="3">
      <t>カイメ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</si>
  <si>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</si>
  <si>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</si>
  <si>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気圧(hPa)</t>
    <rPh sb="0" eb="1">
      <t>キ</t>
    </rPh>
    <rPh sb="1" eb="2">
      <t>アツ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</si>
  <si>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</si>
  <si>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</si>
  <si>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誤差</t>
    <rPh sb="0" eb="2">
      <t>ゴサ</t>
    </rPh>
    <phoneticPr fontId="3"/>
  </si>
  <si>
    <t>2回目</t>
    <rPh sb="1" eb="3">
      <t>カイメ</t>
    </rPh>
    <phoneticPr fontId="3"/>
  </si>
  <si>
    <t>作成日</t>
    <rPh sb="0" eb="2">
      <t>サクセイ</t>
    </rPh>
    <rPh sb="2" eb="3">
      <t>ニチ</t>
    </rPh>
    <phoneticPr fontId="3"/>
  </si>
  <si>
    <t>担当部署</t>
    <rPh sb="0" eb="2">
      <t>タントウ</t>
    </rPh>
    <rPh sb="2" eb="4">
      <t>ブショ</t>
    </rPh>
    <phoneticPr fontId="3"/>
  </si>
  <si>
    <t>試験期間</t>
    <rPh sb="0" eb="2">
      <t>シケン</t>
    </rPh>
    <rPh sb="2" eb="4">
      <t>キカン</t>
    </rPh>
    <phoneticPr fontId="3"/>
  </si>
  <si>
    <t>測定機器</t>
    <rPh sb="0" eb="2">
      <t>ソクテイ</t>
    </rPh>
    <rPh sb="2" eb="4">
      <t>キキ</t>
    </rPh>
    <phoneticPr fontId="3"/>
  </si>
  <si>
    <t>(D)×</t>
  </si>
  <si>
    <t>(H)</t>
    <phoneticPr fontId="3"/>
  </si>
  <si>
    <t>試験日</t>
    <rPh sb="0" eb="3">
      <t>シケンビ</t>
    </rPh>
    <phoneticPr fontId="3"/>
  </si>
  <si>
    <t>室温(℃)</t>
    <phoneticPr fontId="3"/>
  </si>
  <si>
    <t>特に規定しない。</t>
    <rPh sb="0" eb="1">
      <t>トク</t>
    </rPh>
    <rPh sb="2" eb="4">
      <t>キテイ</t>
    </rPh>
    <phoneticPr fontId="3"/>
  </si>
  <si>
    <t>①立上り時</t>
    <rPh sb="1" eb="3">
      <t>タチアガ</t>
    </rPh>
    <rPh sb="4" eb="5">
      <t>ジ</t>
    </rPh>
    <phoneticPr fontId="3"/>
  </si>
  <si>
    <t>（kWh/回）</t>
    <rPh sb="5" eb="6">
      <t>カイ</t>
    </rPh>
    <phoneticPr fontId="3"/>
  </si>
  <si>
    <t>（回/日）</t>
    <rPh sb="1" eb="2">
      <t>カイ</t>
    </rPh>
    <rPh sb="3" eb="4">
      <t>ニチ</t>
    </rPh>
    <phoneticPr fontId="3"/>
  </si>
  <si>
    <t>（kWh/日）</t>
    <rPh sb="5" eb="6">
      <t>ニチ</t>
    </rPh>
    <phoneticPr fontId="3"/>
  </si>
  <si>
    <t>（kW）</t>
    <phoneticPr fontId="3"/>
  </si>
  <si>
    <t>③待機時</t>
    <rPh sb="1" eb="3">
      <t>タイキ</t>
    </rPh>
    <rPh sb="3" eb="4">
      <t>ジ</t>
    </rPh>
    <phoneticPr fontId="3"/>
  </si>
  <si>
    <t>（小数点以下1位）</t>
    <rPh sb="1" eb="4">
      <t>ショウスウテン</t>
    </rPh>
    <rPh sb="4" eb="6">
      <t>イカ</t>
    </rPh>
    <rPh sb="7" eb="8">
      <t>イ</t>
    </rPh>
    <phoneticPr fontId="3"/>
  </si>
  <si>
    <t>（小数点以下2位）</t>
    <rPh sb="1" eb="4">
      <t>ショウスウテン</t>
    </rPh>
    <rPh sb="4" eb="6">
      <t>イカ</t>
    </rPh>
    <rPh sb="7" eb="8">
      <t>イ</t>
    </rPh>
    <phoneticPr fontId="3"/>
  </si>
  <si>
    <t>（小数点以下3位）</t>
    <rPh sb="1" eb="4">
      <t>ショウスウテン</t>
    </rPh>
    <rPh sb="4" eb="6">
      <t>イカ</t>
    </rPh>
    <rPh sb="7" eb="8">
      <t>イ</t>
    </rPh>
    <phoneticPr fontId="3"/>
  </si>
  <si>
    <t>～</t>
    <phoneticPr fontId="3"/>
  </si>
  <si>
    <t>(W)×</t>
    <phoneticPr fontId="3"/>
  </si>
  <si>
    <t>室温(℃)</t>
  </si>
  <si>
    <t>湿度(%)</t>
    <rPh sb="0" eb="1">
      <t>シツ</t>
    </rPh>
    <rPh sb="1" eb="2">
      <t>タビ</t>
    </rPh>
    <phoneticPr fontId="3"/>
  </si>
  <si>
    <t>（℃）</t>
    <phoneticPr fontId="3"/>
  </si>
  <si>
    <t>（整数）</t>
    <rPh sb="1" eb="3">
      <t>セイスウ</t>
    </rPh>
    <phoneticPr fontId="3"/>
  </si>
  <si>
    <t>(min/回)</t>
    <rPh sb="5" eb="6">
      <t>カイ</t>
    </rPh>
    <phoneticPr fontId="3"/>
  </si>
  <si>
    <t>（min/回）</t>
    <rPh sb="5" eb="6">
      <t>カイ</t>
    </rPh>
    <phoneticPr fontId="3"/>
  </si>
  <si>
    <t>外形寸法(mm)</t>
    <rPh sb="0" eb="2">
      <t>ガイケイ</t>
    </rPh>
    <rPh sb="2" eb="4">
      <t>スンポウ</t>
    </rPh>
    <phoneticPr fontId="3"/>
  </si>
  <si>
    <t>(kWh/日)</t>
    <rPh sb="5" eb="6">
      <t>ニチ</t>
    </rPh>
    <phoneticPr fontId="3"/>
  </si>
  <si>
    <t>（小数点以下３位）</t>
    <rPh sb="1" eb="4">
      <t>ショウスウテン</t>
    </rPh>
    <rPh sb="4" eb="6">
      <t>イカ</t>
    </rPh>
    <rPh sb="7" eb="8">
      <t>イ</t>
    </rPh>
    <phoneticPr fontId="3"/>
  </si>
  <si>
    <t>（小数点以下１位）</t>
    <rPh sb="1" eb="4">
      <t>ショウスウテン</t>
    </rPh>
    <rPh sb="4" eb="6">
      <t>イカ</t>
    </rPh>
    <rPh sb="7" eb="8">
      <t>イ</t>
    </rPh>
    <phoneticPr fontId="3"/>
  </si>
  <si>
    <t>セールス
ポイント等</t>
    <rPh sb="9" eb="10">
      <t>トウ</t>
    </rPh>
    <phoneticPr fontId="3"/>
  </si>
  <si>
    <t>（kW）</t>
    <phoneticPr fontId="3"/>
  </si>
  <si>
    <t>（電気）</t>
    <rPh sb="1" eb="3">
      <t>デンキ</t>
    </rPh>
    <phoneticPr fontId="3"/>
  </si>
  <si>
    <t>（ガス）　</t>
    <phoneticPr fontId="3"/>
  </si>
  <si>
    <t>（kPa）</t>
    <phoneticPr fontId="3"/>
  </si>
  <si>
    <t>(kW)</t>
    <phoneticPr fontId="3"/>
  </si>
  <si>
    <t>(%)</t>
    <phoneticPr fontId="3"/>
  </si>
  <si>
    <t>(kW)</t>
    <phoneticPr fontId="3"/>
  </si>
  <si>
    <t>調理回数を想定した日あたりエネルギー消費量の計算をする。</t>
    <rPh sb="0" eb="2">
      <t>チョウリ</t>
    </rPh>
    <rPh sb="2" eb="4">
      <t>カイスウ</t>
    </rPh>
    <rPh sb="5" eb="7">
      <t>ソウテイ</t>
    </rPh>
    <rPh sb="9" eb="10">
      <t>ヒ</t>
    </rPh>
    <rPh sb="18" eb="20">
      <t>ショウヒ</t>
    </rPh>
    <rPh sb="21" eb="22">
      <t>リキリョウ</t>
    </rPh>
    <rPh sb="22" eb="24">
      <t>ケイサン</t>
    </rPh>
    <phoneticPr fontId="3"/>
  </si>
  <si>
    <t>製造者名</t>
    <rPh sb="0" eb="3">
      <t>セイゾウシャ</t>
    </rPh>
    <rPh sb="3" eb="4">
      <t>メイ</t>
    </rPh>
    <phoneticPr fontId="3"/>
  </si>
  <si>
    <t>ガス種</t>
    <rPh sb="2" eb="3">
      <t>シュ</t>
    </rPh>
    <phoneticPr fontId="3"/>
  </si>
  <si>
    <r>
      <t>（ｋJ/m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</si>
  <si>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試験機器の最大消費電力</t>
    <rPh sb="0" eb="2">
      <t>シケン</t>
    </rPh>
    <rPh sb="2" eb="4">
      <t>キキ</t>
    </rPh>
    <phoneticPr fontId="3"/>
  </si>
  <si>
    <t>(籠/回)</t>
    <rPh sb="1" eb="2">
      <t>カゴ</t>
    </rPh>
    <rPh sb="3" eb="4">
      <t>カイ</t>
    </rPh>
    <phoneticPr fontId="3"/>
  </si>
  <si>
    <t>庫内中央の最終温度[℃] =</t>
    <phoneticPr fontId="3"/>
  </si>
  <si>
    <t>庫内上段の食器温度[℃] =</t>
    <phoneticPr fontId="3"/>
  </si>
  <si>
    <t>庫内中段の食器温度[℃] =</t>
    <phoneticPr fontId="3"/>
  </si>
  <si>
    <t>庫内下段の食器温度[℃] =</t>
    <phoneticPr fontId="3"/>
  </si>
  <si>
    <t>試験食器籠の
最大収納数</t>
    <rPh sb="0" eb="2">
      <t>シケン</t>
    </rPh>
    <rPh sb="2" eb="4">
      <t>ショッキ</t>
    </rPh>
    <rPh sb="4" eb="5">
      <t>カゴ</t>
    </rPh>
    <rPh sb="7" eb="9">
      <t>サイダイ</t>
    </rPh>
    <rPh sb="9" eb="11">
      <t>シュウノウ</t>
    </rPh>
    <rPh sb="11" eb="12">
      <t>スウ</t>
    </rPh>
    <phoneticPr fontId="3"/>
  </si>
  <si>
    <t>扉</t>
    <rPh sb="0" eb="1">
      <t>トビラ</t>
    </rPh>
    <phoneticPr fontId="3"/>
  </si>
  <si>
    <t>(min)</t>
    <phoneticPr fontId="3"/>
  </si>
  <si>
    <t>陶磁器製
φ180の深皿40枚/籠</t>
    <phoneticPr fontId="3"/>
  </si>
  <si>
    <t>食器消毒保管庫</t>
    <phoneticPr fontId="3"/>
  </si>
  <si>
    <t>室温(℃)</t>
    <phoneticPr fontId="3"/>
  </si>
  <si>
    <t>湿度(％)</t>
    <rPh sb="0" eb="1">
      <t>シツ</t>
    </rPh>
    <rPh sb="1" eb="2">
      <t>タビ</t>
    </rPh>
    <phoneticPr fontId="3"/>
  </si>
  <si>
    <t>（min）</t>
    <phoneticPr fontId="3"/>
  </si>
  <si>
    <t>（ガス）　</t>
  </si>
  <si>
    <t>（電気）</t>
  </si>
  <si>
    <t>①立上り時</t>
    <phoneticPr fontId="3"/>
  </si>
  <si>
    <t>（ガス）　</t>
    <phoneticPr fontId="3"/>
  </si>
  <si>
    <t>（電気）</t>
    <phoneticPr fontId="3"/>
  </si>
  <si>
    <t>②調理時</t>
    <phoneticPr fontId="3"/>
  </si>
  <si>
    <t>③待機時</t>
    <phoneticPr fontId="3"/>
  </si>
  <si>
    <t>定格消費電力</t>
    <rPh sb="0" eb="2">
      <t>テイカク</t>
    </rPh>
    <rPh sb="4" eb="6">
      <t>デンリョク</t>
    </rPh>
    <phoneticPr fontId="3"/>
  </si>
  <si>
    <t>ガス消費量[kWh]は、次式にて算出する。</t>
    <rPh sb="2" eb="5">
      <t>ショウヒリョウ</t>
    </rPh>
    <rPh sb="12" eb="14">
      <t>ジシキ</t>
    </rPh>
    <rPh sb="16" eb="18">
      <t>サンシュツ</t>
    </rPh>
    <phoneticPr fontId="3"/>
  </si>
  <si>
    <t>業務用厨房熱機器等性能測定結果　【ガス機器】</t>
    <rPh sb="0" eb="2">
      <t>ギョウム</t>
    </rPh>
    <phoneticPr fontId="3"/>
  </si>
  <si>
    <t>（削除NG)</t>
  </si>
  <si>
    <t xml:space="preserve">ガス）hc ： 調理回数 </t>
    <rPh sb="10" eb="12">
      <t>カイスウ</t>
    </rPh>
    <phoneticPr fontId="3"/>
  </si>
  <si>
    <t xml:space="preserve">電気）hc ： 調理回数 </t>
    <rPh sb="0" eb="2">
      <t>デンキ</t>
    </rPh>
    <rPh sb="10" eb="12">
      <t>カイスウ</t>
    </rPh>
    <phoneticPr fontId="3"/>
  </si>
  <si>
    <t>業務用厨房熱機器等性能測定結果　【ガス機器】</t>
    <phoneticPr fontId="3"/>
  </si>
  <si>
    <t>業務用厨房熱機器等性能測定結果　【ガス機器】</t>
    <phoneticPr fontId="3"/>
  </si>
  <si>
    <t xml:space="preserve">  測定写真</t>
    <rPh sb="2" eb="4">
      <t>ソクテイ</t>
    </rPh>
    <rPh sb="4" eb="6">
      <t>シャシン</t>
    </rPh>
    <phoneticPr fontId="3"/>
  </si>
  <si>
    <t>最大消費電力測定グラフ</t>
    <rPh sb="0" eb="2">
      <t>サイダイ</t>
    </rPh>
    <rPh sb="2" eb="4">
      <t>ショウヒ</t>
    </rPh>
    <rPh sb="4" eb="6">
      <t>デンリョク</t>
    </rPh>
    <rPh sb="6" eb="8">
      <t>ソクテイ</t>
    </rPh>
    <phoneticPr fontId="3"/>
  </si>
  <si>
    <t xml:space="preserve"> 　測定写真</t>
    <rPh sb="2" eb="4">
      <t>ソクテイ</t>
    </rPh>
    <rPh sb="4" eb="6">
      <t>シャシン</t>
    </rPh>
    <phoneticPr fontId="3"/>
  </si>
  <si>
    <t>　　立上りグラフ</t>
    <rPh sb="2" eb="4">
      <t>タチアガ</t>
    </rPh>
    <phoneticPr fontId="3"/>
  </si>
  <si>
    <t>　処理試験写真</t>
    <phoneticPr fontId="3"/>
  </si>
  <si>
    <t>　　処理時温度測定グラフ</t>
    <phoneticPr fontId="3"/>
  </si>
  <si>
    <t>番号</t>
    <rPh sb="0" eb="2">
      <t>バンゴウ</t>
    </rPh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</si>
  <si>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</si>
  <si>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t>①：「ガス消費量の算出」に規定する次式にて算出する場合</t>
    <rPh sb="25" eb="27">
      <t>バアイ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</si>
  <si>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：実測時間[s]</t>
    </r>
    <rPh sb="3" eb="5">
      <t>ジッソク</t>
    </rPh>
    <rPh sb="5" eb="7">
      <t>ジカン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</si>
  <si>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： 試験機器の最大ガス消費量[ｋW]</t>
    </r>
    <rPh sb="11" eb="13">
      <t>サイダイ</t>
    </rPh>
    <rPh sb="15" eb="17">
      <t>ショウヒ</t>
    </rPh>
    <rPh sb="17" eb="18">
      <t>リョウ</t>
    </rPh>
    <phoneticPr fontId="3"/>
  </si>
  <si>
    <r>
      <t>・②式で求めた最大ガス消費量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>を下記のセルに記載する。</t>
    </r>
    <rPh sb="2" eb="3">
      <t>シキ</t>
    </rPh>
    <rPh sb="4" eb="5">
      <t>モト</t>
    </rPh>
    <rPh sb="7" eb="9">
      <t>サイダイ</t>
    </rPh>
    <rPh sb="11" eb="13">
      <t>ショウヒ</t>
    </rPh>
    <rPh sb="13" eb="14">
      <t>リョウ</t>
    </rPh>
    <rPh sb="18" eb="20">
      <t>カキ</t>
    </rPh>
    <rPh sb="24" eb="26">
      <t>キサイ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</si>
  <si>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定格エネルギー消費量（ガス）[kW]</t>
    </r>
    <rPh sb="13" eb="15">
      <t>ショウヒ</t>
    </rPh>
    <rPh sb="15" eb="16">
      <t>リョウ</t>
    </rPh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</si>
  <si>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 xml:space="preserve">p 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9"/>
        <rFont val="ＭＳ Ｐゴシック"/>
        <family val="3"/>
        <charset val="128"/>
      </rPr>
      <t>試験機器の最大ガス消費量
　　　　と</t>
    </r>
    <r>
      <rPr>
        <sz val="9"/>
        <rFont val="Century"/>
        <family val="1"/>
      </rPr>
      <t xml:space="preserve"> </t>
    </r>
    <r>
      <rPr>
        <sz val="9"/>
        <rFont val="ＭＳ Ｐゴシック"/>
        <family val="3"/>
        <charset val="128"/>
      </rPr>
      <t>定格エネルギー消費量（ガス）の差</t>
    </r>
    <rPh sb="10" eb="12">
      <t>サイダイ</t>
    </rPh>
    <rPh sb="14" eb="16">
      <t>ショウヒ</t>
    </rPh>
    <rPh sb="16" eb="17">
      <t>リョウ</t>
    </rPh>
    <rPh sb="24" eb="26">
      <t>テイカク</t>
    </rPh>
    <rPh sb="31" eb="33">
      <t>ショウヒ</t>
    </rPh>
    <rPh sb="33" eb="34">
      <t>リョウ</t>
    </rPh>
    <rPh sb="39" eb="40">
      <t>サ</t>
    </rPh>
    <phoneticPr fontId="3"/>
  </si>
  <si>
    <t>⇒</t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</si>
  <si>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</si>
  <si>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t>(s)</t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</si>
  <si>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</si>
  <si>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</si>
  <si>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</si>
  <si>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</si>
  <si>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i/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</si>
  <si>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</si>
  <si>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t>（℃）</t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</si>
  <si>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ＭＳ Ｐゴシック"/>
        <family val="3"/>
        <charset val="128"/>
      </rPr>
      <t xml:space="preserve"> ： 測定時の大気圧[kPa]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</si>
  <si>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</si>
  <si>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t>（kPa）</t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</si>
  <si>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： 測定時のガスメータ内のガス圧力[kPa]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</si>
  <si>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</si>
  <si>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3"/>
  </si>
  <si>
    <r>
      <t>　　　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i/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</si>
  <si>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i/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</si>
  <si>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3"/>
  </si>
  <si>
    <t>(kW)</t>
    <phoneticPr fontId="3"/>
  </si>
  <si>
    <t>②：「JIS S2093 家庭用ガス燃焼機器の試験方法」の「9.ガス消費量試験」に
　　　規定されている次式にて算出した値を用いる場合　</t>
    <phoneticPr fontId="3"/>
  </si>
  <si>
    <t>※業務用ガス厨房機器検査規程（JIA D001）のガス消費量の計算式と同じ式</t>
    <phoneticPr fontId="3"/>
  </si>
  <si>
    <t>(kW)</t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</si>
  <si>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</si>
  <si>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t>(%)</t>
    <phoneticPr fontId="3"/>
  </si>
  <si>
    <t>品　目</t>
    <rPh sb="0" eb="1">
      <t>シナ</t>
    </rPh>
    <rPh sb="2" eb="3">
      <t>メ</t>
    </rPh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</si>
  <si>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</si>
  <si>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</si>
  <si>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</si>
  <si>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</si>
  <si>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</si>
  <si>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</si>
  <si>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t xml:space="preserve"> 1．定格エネルギー消費量</t>
    <rPh sb="3" eb="5">
      <t>テイカク</t>
    </rPh>
    <rPh sb="10" eb="13">
      <t>ショウヒリョウ</t>
    </rPh>
    <phoneticPr fontId="3"/>
  </si>
  <si>
    <t xml:space="preserve"> 2．熱効率</t>
    <phoneticPr fontId="3"/>
  </si>
  <si>
    <t xml:space="preserve"> 3．立上り性能</t>
    <phoneticPr fontId="3"/>
  </si>
  <si>
    <t xml:space="preserve"> 4．処理能力</t>
    <rPh sb="3" eb="5">
      <t>ショリ</t>
    </rPh>
    <phoneticPr fontId="3"/>
  </si>
  <si>
    <t xml:space="preserve"> 5．エネルギー消費量</t>
    <rPh sb="8" eb="10">
      <t>ショウヒ</t>
    </rPh>
    <rPh sb="10" eb="11">
      <t>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</si>
  <si>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: ガス消費量[kWh/回]</t>
    </r>
    <phoneticPr fontId="3"/>
  </si>
  <si>
    <r>
      <t>P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</si>
  <si>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: 調理時ガス消費量[kWh/回]</t>
    </r>
    <rPh sb="11" eb="14">
      <t>ショウヒリョウ</t>
    </rPh>
    <phoneticPr fontId="3"/>
  </si>
  <si>
    <r>
      <t>Q</t>
    </r>
    <r>
      <rPr>
        <vertAlign val="subscript"/>
        <sz val="12"/>
        <rFont val="Cambria"/>
        <family val="1"/>
      </rPr>
      <t>cG</t>
    </r>
    <r>
      <rPr>
        <vertAlign val="subscript"/>
        <sz val="11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>＝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</si>
  <si>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平均値=</t>
    </r>
    <r>
      <rPr>
        <sz val="10"/>
        <rFont val="Century"/>
        <family val="1"/>
      </rPr>
      <t xml:space="preserve"> </t>
    </r>
    <rPh sb="4" eb="7">
      <t>ヘイキンチ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</si>
  <si>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cE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: 消費電力量[kWh/回]</t>
    </r>
    <rPh sb="8" eb="10">
      <t>デンリョク</t>
    </rPh>
    <phoneticPr fontId="3"/>
  </si>
  <si>
    <r>
      <t>P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</si>
  <si>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cE </t>
    </r>
    <r>
      <rPr>
        <sz val="10"/>
        <rFont val="ＭＳ Ｐゴシック"/>
        <family val="3"/>
        <charset val="128"/>
      </rPr>
      <t>: 調理時消費電力量[kWh/回]</t>
    </r>
    <rPh sb="9" eb="11">
      <t>ショウヒ</t>
    </rPh>
    <rPh sb="11" eb="13">
      <t>デンリョク</t>
    </rPh>
    <rPh sb="13" eb="14">
      <t>リョウ</t>
    </rPh>
    <phoneticPr fontId="3"/>
  </si>
  <si>
    <r>
      <t>Q</t>
    </r>
    <r>
      <rPr>
        <vertAlign val="subscript"/>
        <sz val="12"/>
        <rFont val="Cambria"/>
        <family val="1"/>
      </rPr>
      <t>cE</t>
    </r>
    <r>
      <rPr>
        <sz val="11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</si>
  <si>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cE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平均値=</t>
    </r>
    <r>
      <rPr>
        <sz val="10"/>
        <rFont val="Century"/>
        <family val="1"/>
      </rPr>
      <t xml:space="preserve"> </t>
    </r>
    <rPh sb="4" eb="7">
      <t>ヘイキンチ</t>
    </rPh>
    <phoneticPr fontId="3"/>
  </si>
  <si>
    <r>
      <t>Q</t>
    </r>
    <r>
      <rPr>
        <vertAlign val="subscript"/>
        <sz val="10"/>
        <rFont val="Cambria"/>
        <family val="1"/>
      </rPr>
      <t>cG</t>
    </r>
    <r>
      <rPr>
        <sz val="11"/>
        <rFont val="Cambria"/>
        <family val="1"/>
      </rPr>
      <t xml:space="preserve"> = </t>
    </r>
    <phoneticPr fontId="3"/>
  </si>
  <si>
    <r>
      <t>n</t>
    </r>
    <r>
      <rPr>
        <vertAlign val="subscript"/>
        <sz val="11"/>
        <rFont val="Cambria"/>
        <family val="1"/>
      </rPr>
      <t>d</t>
    </r>
    <r>
      <rPr>
        <sz val="11"/>
        <rFont val="Cambria"/>
        <family val="1"/>
      </rPr>
      <t xml:space="preserve"> =</t>
    </r>
    <phoneticPr fontId="3"/>
  </si>
  <si>
    <r>
      <t>Q</t>
    </r>
    <r>
      <rPr>
        <vertAlign val="subscript"/>
        <sz val="10"/>
        <rFont val="Cambria"/>
        <family val="1"/>
      </rPr>
      <t>cE</t>
    </r>
    <r>
      <rPr>
        <sz val="11"/>
        <rFont val="Cambria"/>
        <family val="1"/>
      </rPr>
      <t xml:space="preserve"> = </t>
    </r>
    <phoneticPr fontId="3"/>
  </si>
  <si>
    <t>　立上り性能</t>
    <rPh sb="1" eb="3">
      <t>タチアガ</t>
    </rPh>
    <rPh sb="4" eb="6">
      <t>セイノウ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</si>
  <si>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</si>
  <si>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</si>
  <si>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s</t>
    </r>
    <r>
      <rPr>
        <vertAlign val="subscript"/>
        <sz val="14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平均値　=</t>
    </r>
    <rPh sb="3" eb="6">
      <t>ヘイキンチ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</si>
  <si>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i/>
        <sz val="10"/>
        <rFont val="Cambria"/>
        <family val="1"/>
      </rPr>
      <t xml:space="preserve"> </t>
    </r>
    <r>
      <rPr>
        <sz val="10"/>
        <rFont val="Cambria"/>
        <family val="1"/>
      </rPr>
      <t xml:space="preserve">= 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</si>
  <si>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</si>
  <si>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: </t>
    </r>
    <r>
      <rPr>
        <sz val="10"/>
        <rFont val="ＭＳ Ｐゴシック"/>
        <family val="3"/>
        <charset val="128"/>
      </rPr>
      <t>庫内中央の最終温度[℃]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</si>
  <si>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: 庫内中央の初温[℃]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</si>
  <si>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s </t>
    </r>
    <r>
      <rPr>
        <sz val="10"/>
        <rFont val="ＭＳ Ｐゴシック"/>
        <family val="3"/>
        <charset val="128"/>
      </rPr>
      <t>: 立上り性能[min]</t>
    </r>
    <phoneticPr fontId="3"/>
  </si>
  <si>
    <r>
      <rPr>
        <sz val="10"/>
        <rFont val="ＭＳ Ｐゴシック"/>
        <family val="3"/>
        <charset val="128"/>
      </rPr>
      <t xml:space="preserve">  何も収納されていない状態の試験機器を室温になじませた後、庫内中央の初温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[℃] を測定する。最大入力で加熱を始め、庫内中央温度が90 ℃に達した時間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[min] を測定する。
  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[min] は、次式で計算する。</t>
    </r>
    <phoneticPr fontId="3"/>
  </si>
  <si>
    <r>
      <t>　　最大ガス消費量</t>
    </r>
    <r>
      <rPr>
        <i/>
        <sz val="10"/>
        <rFont val="Cambria"/>
        <family val="1"/>
      </rPr>
      <t xml:space="preserve"> 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の算出方法は、次の①、②式より選択する。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</si>
  <si>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xE </t>
    </r>
    <r>
      <rPr>
        <sz val="10"/>
        <rFont val="ＭＳ Ｐゴシック"/>
        <family val="3"/>
        <charset val="128"/>
      </rPr>
      <t>： 試験機器の最大消費電力[ｋW]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</si>
  <si>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 xml:space="preserve"> ： 定格消費電力[kW]</t>
    </r>
    <rPh sb="10" eb="12">
      <t>デンリョク</t>
    </rPh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</si>
  <si>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 xml:space="preserve"> ： 試験機器の最大消費電力と
                              定格消費電力の差</t>
    </r>
    <rPh sb="48" eb="50">
      <t>テイカク</t>
    </rPh>
    <rPh sb="53" eb="54">
      <t>リョク</t>
    </rPh>
    <rPh sb="55" eb="56">
      <t>サ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</si>
  <si>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</si>
  <si>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</si>
  <si>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ＭＳ Ｐゴシック"/>
        <family val="3"/>
        <charset val="128"/>
      </rPr>
      <t xml:space="preserve"> : 最大処理量[籠/回]　（試験食器籠の最大収納数）</t>
    </r>
    <rPh sb="5" eb="7">
      <t>サイダイ</t>
    </rPh>
    <rPh sb="7" eb="9">
      <t>ショリ</t>
    </rPh>
    <rPh sb="9" eb="10">
      <t>リョウ</t>
    </rPh>
    <rPh sb="11" eb="12">
      <t>カゴ</t>
    </rPh>
    <rPh sb="13" eb="14">
      <t>カイ</t>
    </rPh>
    <rPh sb="17" eb="19">
      <t>シケン</t>
    </rPh>
    <rPh sb="19" eb="21">
      <t>ショッキ</t>
    </rPh>
    <rPh sb="21" eb="22">
      <t>カゴ</t>
    </rPh>
    <rPh sb="23" eb="25">
      <t>サイダイ</t>
    </rPh>
    <rPh sb="25" eb="27">
      <t>シュウノウ</t>
    </rPh>
    <rPh sb="27" eb="28">
      <t>カズ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</si>
  <si>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   </t>
    </r>
    <phoneticPr fontId="3"/>
  </si>
  <si>
    <r>
      <rPr>
        <i/>
        <sz val="12"/>
        <rFont val="Cambria"/>
        <family val="1"/>
      </rPr>
      <t>P</t>
    </r>
    <r>
      <rPr>
        <vertAlign val="subscript"/>
        <sz val="12"/>
        <rFont val="Cambria"/>
        <family val="1"/>
      </rPr>
      <t>cG</t>
    </r>
    <r>
      <rPr>
        <sz val="10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</si>
  <si>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 xml:space="preserve">c </t>
    </r>
    <r>
      <rPr>
        <sz val="10"/>
        <rFont val="ＭＳ Ｐゴシック"/>
        <family val="3"/>
        <charset val="128"/>
      </rPr>
      <t>平均値　=</t>
    </r>
    <rPh sb="3" eb="6">
      <t>ヘイキンチ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</si>
  <si>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c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処理に要した時間[min/回]</t>
    </r>
    <rPh sb="5" eb="7">
      <t>ショリ</t>
    </rPh>
    <rPh sb="8" eb="9">
      <t>ヨウ</t>
    </rPh>
    <rPh sb="11" eb="13">
      <t>ジカン</t>
    </rPh>
    <rPh sb="18" eb="19">
      <t>カイ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</si>
  <si>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ＭＳ Ｐゴシック"/>
        <family val="3"/>
        <charset val="128"/>
      </rPr>
      <t>:ガス消費量[kWh/回]</t>
    </r>
    <rPh sb="6" eb="8">
      <t>ショウヒ</t>
    </rPh>
    <rPh sb="9" eb="10">
      <t>リキリョウ</t>
    </rPh>
    <rPh sb="14" eb="15">
      <t>カイ</t>
    </rPh>
    <phoneticPr fontId="3"/>
  </si>
  <si>
    <r>
      <t>　　</t>
    </r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</si>
  <si>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　　</t>
    </r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</si>
  <si>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　　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</si>
  <si>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 測定時の大気圧[kPa]</t>
    </r>
    <phoneticPr fontId="3"/>
  </si>
  <si>
    <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： 測定時のガスメータ内のガス圧力[kPa]</t>
    </r>
    <phoneticPr fontId="3"/>
  </si>
  <si>
    <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 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</si>
  <si>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rPr>
        <i/>
        <sz val="12"/>
        <rFont val="Cambria"/>
        <family val="1"/>
      </rPr>
      <t>P</t>
    </r>
    <r>
      <rPr>
        <vertAlign val="subscript"/>
        <sz val="12"/>
        <rFont val="Cambria"/>
        <family val="1"/>
      </rPr>
      <t>cE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</si>
  <si>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cE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消費電力量[kWh/回]</t>
    </r>
    <rPh sb="6" eb="8">
      <t>ショウヒ</t>
    </rPh>
    <rPh sb="8" eb="10">
      <t>デンリョク</t>
    </rPh>
    <rPh sb="10" eb="11">
      <t>リョウ</t>
    </rPh>
    <rPh sb="16" eb="17">
      <t>カイ</t>
    </rPh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</si>
  <si>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</si>
  <si>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</si>
  <si>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rPr>
        <sz val="10"/>
        <rFont val="ＭＳ Ｐゴシック"/>
        <family val="3"/>
        <charset val="128"/>
      </rP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3"/>
  </si>
  <si>
    <r>
      <rPr>
        <sz val="10"/>
        <rFont val="ＭＳ Ｐゴシック"/>
        <family val="3"/>
        <charset val="128"/>
      </rPr>
      <t>　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 = 0</t>
    </r>
    <r>
      <rPr>
        <sz val="10"/>
        <rFont val="ＭＳ Ｐゴシック"/>
        <family val="3"/>
        <charset val="128"/>
      </rPr>
      <t>とする。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</si>
  <si>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</si>
  <si>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</si>
  <si>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</si>
  <si>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</si>
  <si>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</si>
  <si>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</si>
  <si>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：  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</si>
  <si>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庫内中央温度が90 ℃に達した時間[min]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</si>
  <si>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</si>
  <si>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</si>
  <si>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t>定格エネルギー消費量（ガス）</t>
    <rPh sb="0" eb="2">
      <t>テイカク</t>
    </rPh>
    <rPh sb="7" eb="9">
      <t>ショウヒ</t>
    </rPh>
    <phoneticPr fontId="3"/>
  </si>
  <si>
    <t>ガス消費量の許容差</t>
    <rPh sb="2" eb="4">
      <t>ショウヒ</t>
    </rPh>
    <rPh sb="4" eb="5">
      <t>リョウ</t>
    </rPh>
    <rPh sb="6" eb="8">
      <t>キョヨウ</t>
    </rPh>
    <rPh sb="8" eb="9">
      <t>サ</t>
    </rPh>
    <phoneticPr fontId="3"/>
  </si>
  <si>
    <r>
      <t>　試験機器の最大消費電力と定格消費電力の差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が消費電力の許容差に適合するように、定格消費電力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>[kW] を定める。</t>
    </r>
    <rPh sb="17" eb="19">
      <t>デンリョク</t>
    </rPh>
    <rPh sb="28" eb="30">
      <t>ショウヒ</t>
    </rPh>
    <rPh sb="30" eb="32">
      <t>デンリョク</t>
    </rPh>
    <rPh sb="47" eb="49">
      <t>ショウヒ</t>
    </rPh>
    <rPh sb="49" eb="51">
      <t>デンリョク</t>
    </rPh>
    <phoneticPr fontId="3"/>
  </si>
  <si>
    <r>
      <t>　何も収納されていない状態の試験機器を室温になじませた後、最大入力で加熱を始め、消費電力が一定になった時の値を試験機器の最大消費電力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ＭＳ Ｐゴシック"/>
        <family val="3"/>
        <charset val="128"/>
      </rPr>
      <t xml:space="preserve"> [kW] とする。ただし、回路の切換えまたは発熱体の特性により、消費電力が段階的またはゆるやかに変化する場合には、その最大値とする。</t>
    </r>
    <phoneticPr fontId="3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</si>
  <si>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3"/>
  </si>
  <si>
    <t>型　式</t>
    <rPh sb="0" eb="1">
      <t>カタ</t>
    </rPh>
    <rPh sb="2" eb="3">
      <t>シキ</t>
    </rPh>
    <phoneticPr fontId="3"/>
  </si>
  <si>
    <t>④日あたり
（回数想定）</t>
    <rPh sb="1" eb="2">
      <t>ヒ</t>
    </rPh>
    <rPh sb="7" eb="9">
      <t>カイスウ</t>
    </rPh>
    <rPh sb="9" eb="11">
      <t>ソウテイ</t>
    </rPh>
    <phoneticPr fontId="3"/>
  </si>
  <si>
    <t>試験機器の最大ガス消費量</t>
    <rPh sb="0" eb="2">
      <t>シケン</t>
    </rPh>
    <rPh sb="2" eb="4">
      <t>キキ</t>
    </rPh>
    <rPh sb="5" eb="7">
      <t>サイダイ</t>
    </rPh>
    <rPh sb="9" eb="11">
      <t>ショウヒ</t>
    </rPh>
    <rPh sb="11" eb="12">
      <t>リョウ</t>
    </rPh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</si>
  <si>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</si>
  <si>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t>　許容差±10%</t>
    <rPh sb="1" eb="3">
      <t>キョヨウ</t>
    </rPh>
    <rPh sb="3" eb="4">
      <t>サ</t>
    </rPh>
    <phoneticPr fontId="3"/>
  </si>
  <si>
    <t>規定なし</t>
    <rPh sb="0" eb="2">
      <t>キテイ</t>
    </rPh>
    <phoneticPr fontId="3"/>
  </si>
  <si>
    <t>規定なし</t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</si>
  <si>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cG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調理時ガス消費量[kWh/回]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</si>
  <si>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 xml:space="preserve">d </t>
    </r>
    <r>
      <rPr>
        <sz val="10"/>
        <rFont val="ＭＳ Ｐゴシック"/>
        <family val="3"/>
        <charset val="128"/>
      </rPr>
      <t>: 調理回数[回/日]　 　標準値は1回/日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</si>
  <si>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dNG </t>
    </r>
    <r>
      <rPr>
        <sz val="10"/>
        <rFont val="ＭＳ Ｐゴシック"/>
        <family val="3"/>
        <charset val="128"/>
      </rPr>
      <t>: 日あたりガス消費量[kWh/日]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</si>
  <si>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: 調理時消費電力量[kWh/回]</t>
    </r>
    <rPh sb="11" eb="13">
      <t>デンリョク</t>
    </rPh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</si>
  <si>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d</t>
    </r>
    <r>
      <rPr>
        <vertAlign val="subscript"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: 調理回数[回/日]　 　標準値は1回/日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</si>
  <si>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dNE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: 日あたり消費電力量[kWh/日]</t>
    </r>
    <rPh sb="13" eb="15">
      <t>デンリョク</t>
    </rPh>
    <phoneticPr fontId="3"/>
  </si>
  <si>
    <t>[流量計の選択]</t>
    <rPh sb="1" eb="4">
      <t>リュウリョウケイ</t>
    </rPh>
    <rPh sb="5" eb="7">
      <t>センタク</t>
    </rPh>
    <phoneticPr fontId="3"/>
  </si>
  <si>
    <r>
      <t>ガスおよび電気などの複数のエネルギー源を消費する試験機器のエネルギー消費量</t>
    </r>
    <r>
      <rPr>
        <i/>
        <sz val="10"/>
        <rFont val="Cambria"/>
        <family val="1"/>
      </rPr>
      <t>Q</t>
    </r>
    <r>
      <rPr>
        <sz val="10"/>
        <rFont val="ＭＳ Ｐゴシック"/>
        <family val="3"/>
        <charset val="128"/>
      </rPr>
      <t>はそれぞれ個別に算出する。</t>
    </r>
    <rPh sb="5" eb="7">
      <t>デンキ</t>
    </rPh>
    <rPh sb="10" eb="12">
      <t>フクスウ</t>
    </rPh>
    <rPh sb="18" eb="19">
      <t>ゲン</t>
    </rPh>
    <rPh sb="20" eb="22">
      <t>ショウヒ</t>
    </rPh>
    <rPh sb="24" eb="26">
      <t>シケン</t>
    </rPh>
    <rPh sb="26" eb="28">
      <t>キキ</t>
    </rPh>
    <rPh sb="34" eb="36">
      <t>ショウヒ</t>
    </rPh>
    <rPh sb="36" eb="37">
      <t>リョウ</t>
    </rPh>
    <rPh sb="43" eb="45">
      <t>コベツ</t>
    </rPh>
    <rPh sb="46" eb="48">
      <t>サンシュツ</t>
    </rPh>
    <phoneticPr fontId="3"/>
  </si>
  <si>
    <t>【ガス】</t>
    <phoneticPr fontId="3"/>
  </si>
  <si>
    <t>【電気】</t>
    <rPh sb="1" eb="3">
      <t>デンキ</t>
    </rPh>
    <phoneticPr fontId="3"/>
  </si>
  <si>
    <r>
      <t>（kJ/m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</si>
  <si>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（許容差 10%）</t>
    <rPh sb="1" eb="4">
      <t>キョヨウサ</t>
    </rPh>
    <phoneticPr fontId="3"/>
  </si>
  <si>
    <t>　（籠）</t>
    <phoneticPr fontId="3"/>
  </si>
  <si>
    <r>
      <t>　試験食器が</t>
    </r>
    <r>
      <rPr>
        <sz val="10"/>
        <rFont val="Cambria"/>
        <family val="1"/>
      </rPr>
      <t>40</t>
    </r>
    <r>
      <rPr>
        <sz val="10"/>
        <rFont val="ＭＳ Ｐゴシック"/>
        <family val="3"/>
        <charset val="128"/>
      </rPr>
      <t>枚収納された試験食器籠を15 ℃近辺の水槽に3分間浸漬した後、試験食器籠を上下に3回振って水切りし、1分間放置する。最大処理量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 xml:space="preserve">m </t>
    </r>
    <r>
      <rPr>
        <sz val="10"/>
        <rFont val="ＭＳ Ｐゴシック"/>
        <family val="3"/>
        <charset val="128"/>
      </rPr>
      <t>[籠/回] の試験食器籠を庫内に収納し、庫内の上段、中央および下段のそれぞれ一つの籠（下図の★印）の中央付近の試験食器（●印）の底面中央の表面温度を測定する。温度設定を90 ℃にして加熱を始める。処理終了は、すべての試験食器に水滴がなく、かつ、すべての表面温度（●印）が75℃に達した時とする。
　試験食器籠は、幅390mm、奥行360mm および高さ200mm とする。試験食器は、陶磁器製の直径180mm の深皿とする。最大処理量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[籠/回] は、試験食器籠の最大収納数[籠]とする。処理に要した時間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ＭＳ Ｐゴシック"/>
        <family val="3"/>
        <charset val="128"/>
      </rPr>
      <t xml:space="preserve"> [min/回]は、運転開始から処理終了までの時間とする。処理に要した時間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c </t>
    </r>
    <r>
      <rPr>
        <sz val="10"/>
        <rFont val="ＭＳ Ｐゴシック"/>
        <family val="3"/>
        <charset val="128"/>
      </rPr>
      <t>[min/回] の間のエネルギー消費量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[kWh/回] を測定する。</t>
    </r>
    <rPh sb="117" eb="118">
      <t>シタ</t>
    </rPh>
    <rPh sb="286" eb="288">
      <t>サイダイ</t>
    </rPh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</si>
  <si>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</si>
  <si>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r>
      <rPr>
        <sz val="10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</si>
  <si>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V</t>
    </r>
    <r>
      <rPr>
        <vertAlign val="subscript"/>
        <sz val="14"/>
        <rFont val="Cambria"/>
        <family val="1"/>
      </rPr>
      <t>m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</si>
  <si>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dNG</t>
    </r>
    <r>
      <rPr>
        <sz val="11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</si>
  <si>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dNE</t>
    </r>
    <r>
      <rPr>
        <sz val="11"/>
        <rFont val="Cambria"/>
        <family val="1"/>
      </rPr>
      <t xml:space="preserve"> = </t>
    </r>
    <phoneticPr fontId="3"/>
  </si>
  <si>
    <t>②処理時</t>
    <rPh sb="1" eb="3">
      <t>ショリ</t>
    </rPh>
    <rPh sb="3" eb="4">
      <t>ジ</t>
    </rPh>
    <phoneticPr fontId="3"/>
  </si>
  <si>
    <t>④日あたりエネルギー消費量を試算する方法</t>
    <rPh sb="1" eb="2">
      <t>ニチ</t>
    </rPh>
    <rPh sb="10" eb="13">
      <t>ショウヒリョウ</t>
    </rPh>
    <rPh sb="14" eb="16">
      <t>シサン</t>
    </rPh>
    <rPh sb="18" eb="20">
      <t>ホウホウ</t>
    </rPh>
    <phoneticPr fontId="3"/>
  </si>
  <si>
    <r>
      <t>　試験機器の最大ガス消費量と定格エネルギー消費量（ガス）の差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10" eb="13">
      <t>ショウヒリョウ</t>
    </rPh>
    <rPh sb="23" eb="24">
      <t>リョウ</t>
    </rPh>
    <rPh sb="41" eb="42">
      <t>リョウ</t>
    </rPh>
    <rPh sb="64" eb="65">
      <t>リョウ</t>
    </rPh>
    <phoneticPr fontId="3"/>
  </si>
  <si>
    <r>
      <t xml:space="preserve"> 何も収納されていない状態の試験機器を室温になじませた後、最大入力で加熱を始め、ガス消費量が一定になった時の値を試験機器の最大ガス消費量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とする。</t>
    </r>
    <phoneticPr fontId="3"/>
  </si>
  <si>
    <t>選択してください</t>
  </si>
  <si>
    <t>（選択）</t>
  </si>
  <si>
    <t>（選択して下さい）</t>
  </si>
  <si>
    <t>湿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</si>
</sst>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0_ "/>
    <numFmt numFmtId="177" formatCode="0.000_);[Red]\(0.000\)"/>
    <numFmt numFmtId="178" formatCode="0.000_ "/>
    <numFmt numFmtId="179" formatCode="0.0_ "/>
    <numFmt numFmtId="180" formatCode="0_ "/>
    <numFmt numFmtId="181" formatCode="0_);[Red]\(0\)"/>
    <numFmt numFmtId="182" formatCode="0.00_);[Red]\(0.00\)"/>
    <numFmt numFmtId="183" formatCode="0.0%"/>
    <numFmt numFmtId="184" formatCode="yyyy/m/d;@"/>
    <numFmt numFmtId="185" formatCode="yyyy&quot;年&quot;m&quot;月&quot;d&quot;日&quot;;@"/>
    <numFmt numFmtId="186" formatCode="General&quot;食&quot;"/>
    <numFmt numFmtId="187" formatCode="&quot;＝&quot;\+#&quot;％、&quot;;\-#&quot;％、&quot;;0"/>
    <numFmt numFmtId="188" formatCode="\+#&quot;％&quot;;\-#&quot;％&quot;;0"/>
    <numFmt numFmtId="189" formatCode="\+#.0;\-#.0;0"/>
    <numFmt numFmtId="190" formatCode="\+#&quot;%､&quot;;\-#&quot;%&quot;;0"/>
    <numFmt numFmtId="191" formatCode="\+0.0;\-0.0;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bscript"/>
      <sz val="14"/>
      <name val="Century"/>
      <family val="1"/>
    </font>
    <font>
      <i/>
      <sz val="14"/>
      <name val="Century"/>
      <family val="1"/>
    </font>
    <font>
      <i/>
      <sz val="10"/>
      <name val="Century"/>
      <family val="1"/>
    </font>
    <font>
      <vertAlign val="subscript"/>
      <sz val="10"/>
      <name val="Century"/>
      <family val="1"/>
    </font>
    <font>
      <i/>
      <sz val="10"/>
      <name val="ＭＳ Ｐゴシック"/>
      <family val="3"/>
      <charset val="128"/>
    </font>
    <font>
      <sz val="10"/>
      <name val="Century"/>
      <family val="1"/>
    </font>
    <font>
      <sz val="10"/>
      <color indexed="8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i/>
      <sz val="12"/>
      <name val="Century"/>
      <family val="1"/>
    </font>
    <font>
      <sz val="7"/>
      <name val="ＭＳ Ｐゴシック"/>
      <family val="3"/>
      <charset val="128"/>
    </font>
    <font>
      <sz val="9"/>
      <name val="Century"/>
      <family val="1"/>
    </font>
    <font>
      <vertAlign val="superscript"/>
      <sz val="1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Symbol"/>
      <family val="1"/>
      <charset val="2"/>
    </font>
    <font>
      <i/>
      <sz val="10"/>
      <name val="Symbol"/>
      <family val="1"/>
      <charset val="2"/>
    </font>
    <font>
      <sz val="14"/>
      <name val="ＭＳ Ｐゴシック"/>
      <family val="3"/>
      <charset val="128"/>
    </font>
    <font>
      <i/>
      <sz val="10"/>
      <name val="Cambria"/>
      <family val="1"/>
    </font>
    <font>
      <vertAlign val="subscript"/>
      <sz val="10"/>
      <name val="Cambria"/>
      <family val="1"/>
    </font>
    <font>
      <sz val="10"/>
      <name val="Cambria"/>
      <family val="1"/>
    </font>
    <font>
      <i/>
      <vertAlign val="subscript"/>
      <sz val="10"/>
      <name val="Cambria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  <font>
      <i/>
      <sz val="12"/>
      <name val="Cambria"/>
      <family val="1"/>
    </font>
    <font>
      <vertAlign val="subscript"/>
      <sz val="12"/>
      <name val="Cambria"/>
      <family val="1"/>
    </font>
    <font>
      <vertAlign val="subscript"/>
      <sz val="11"/>
      <name val="Cambria"/>
      <family val="1"/>
    </font>
    <font>
      <sz val="11"/>
      <name val="Cambria"/>
      <family val="1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0" fillId="0" borderId="0" xfId="0" applyProtection="1">
      <alignment vertical="center"/>
    </xf>
    <xf numFmtId="0" fontId="9" fillId="0" borderId="1" xfId="0" applyFont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177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177" fontId="16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Fill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182" fontId="0" fillId="0" borderId="0" xfId="0" applyNumberFormat="1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183" fontId="5" fillId="0" borderId="0" xfId="1" applyNumberFormat="1" applyFont="1" applyBorder="1" applyAlignment="1" applyProtection="1">
      <alignment horizontal="right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78" fontId="5" fillId="0" borderId="13" xfId="0" applyNumberFormat="1" applyFont="1" applyFill="1" applyBorder="1" applyAlignment="1" applyProtection="1">
      <alignment horizontal="center" vertical="center" shrinkToFit="1"/>
    </xf>
    <xf numFmtId="178" fontId="5" fillId="0" borderId="1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180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180" fontId="5" fillId="4" borderId="17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4" xfId="0" applyNumberFormat="1" applyFont="1" applyFill="1" applyBorder="1" applyAlignment="1" applyProtection="1">
      <alignment horizontal="center" vertical="center" shrinkToFit="1"/>
    </xf>
    <xf numFmtId="0" fontId="43" fillId="0" borderId="0" xfId="0" applyFont="1" applyProtection="1">
      <alignment vertical="center"/>
    </xf>
    <xf numFmtId="179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 applyProtection="1">
      <alignment vertical="center" shrinkToFit="1"/>
    </xf>
    <xf numFmtId="0" fontId="5" fillId="5" borderId="20" xfId="0" applyFont="1" applyFill="1" applyBorder="1" applyProtection="1">
      <alignment vertical="center"/>
    </xf>
    <xf numFmtId="0" fontId="5" fillId="5" borderId="0" xfId="0" applyFont="1" applyFill="1" applyBorder="1" applyProtection="1">
      <alignment vertical="center"/>
    </xf>
    <xf numFmtId="0" fontId="44" fillId="5" borderId="20" xfId="0" applyFont="1" applyFill="1" applyBorder="1" applyAlignment="1" applyProtection="1">
      <alignment horizontal="right" vertical="center"/>
    </xf>
    <xf numFmtId="49" fontId="45" fillId="5" borderId="0" xfId="3" applyNumberFormat="1" applyFont="1" applyFill="1" applyBorder="1" applyAlignment="1" applyProtection="1">
      <alignment horizontal="left" vertical="center"/>
    </xf>
    <xf numFmtId="0" fontId="5" fillId="5" borderId="2" xfId="0" applyFont="1" applyFill="1" applyBorder="1" applyProtection="1">
      <alignment vertical="center"/>
    </xf>
    <xf numFmtId="0" fontId="9" fillId="5" borderId="0" xfId="0" applyFont="1" applyFill="1" applyBorder="1" applyAlignment="1" applyProtection="1">
      <alignment vertical="center" shrinkToFit="1"/>
    </xf>
    <xf numFmtId="0" fontId="43" fillId="5" borderId="2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horizontal="center" vertical="center"/>
    </xf>
    <xf numFmtId="0" fontId="34" fillId="5" borderId="0" xfId="0" applyFont="1" applyFill="1" applyBorder="1" applyAlignment="1" applyProtection="1">
      <alignment horizontal="right" vertical="center"/>
    </xf>
    <xf numFmtId="0" fontId="0" fillId="5" borderId="20" xfId="0" applyFill="1" applyBorder="1" applyProtection="1">
      <alignment vertical="center"/>
    </xf>
    <xf numFmtId="0" fontId="0" fillId="5" borderId="0" xfId="0" applyFill="1" applyBorder="1" applyProtection="1">
      <alignment vertical="center"/>
    </xf>
    <xf numFmtId="0" fontId="3" fillId="5" borderId="2" xfId="0" applyFont="1" applyFill="1" applyBorder="1" applyProtection="1">
      <alignment vertical="center"/>
    </xf>
    <xf numFmtId="0" fontId="0" fillId="5" borderId="0" xfId="0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vertical="center" wrapText="1"/>
    </xf>
    <xf numFmtId="0" fontId="19" fillId="5" borderId="0" xfId="0" applyFont="1" applyFill="1" applyBorder="1" applyAlignment="1" applyProtection="1">
      <alignment horizontal="right" vertical="center"/>
    </xf>
    <xf numFmtId="178" fontId="50" fillId="5" borderId="0" xfId="0" applyNumberFormat="1" applyFont="1" applyFill="1" applyBorder="1" applyAlignment="1" applyProtection="1">
      <alignment horizontal="right" vertical="center"/>
    </xf>
    <xf numFmtId="0" fontId="9" fillId="5" borderId="0" xfId="0" applyFont="1" applyFill="1" applyBorder="1" applyAlignment="1" applyProtection="1">
      <alignment horizontal="left" vertical="center" shrinkToFit="1"/>
    </xf>
    <xf numFmtId="0" fontId="5" fillId="5" borderId="0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vertical="center" shrinkToFit="1"/>
    </xf>
    <xf numFmtId="0" fontId="5" fillId="5" borderId="0" xfId="0" applyFont="1" applyFill="1" applyBorder="1" applyAlignment="1" applyProtection="1">
      <alignment horizontal="right" vertical="center"/>
    </xf>
    <xf numFmtId="189" fontId="13" fillId="5" borderId="0" xfId="1" applyNumberFormat="1" applyFont="1" applyFill="1" applyBorder="1" applyAlignment="1" applyProtection="1">
      <alignment horizontal="center" vertical="center"/>
    </xf>
    <xf numFmtId="0" fontId="23" fillId="5" borderId="2" xfId="0" applyFont="1" applyFill="1" applyBorder="1" applyAlignment="1" applyProtection="1">
      <alignment vertical="center" shrinkToFit="1"/>
    </xf>
    <xf numFmtId="187" fontId="5" fillId="5" borderId="0" xfId="1" applyNumberFormat="1" applyFont="1" applyFill="1" applyBorder="1" applyAlignment="1" applyProtection="1">
      <alignment horizontal="center" vertical="center"/>
    </xf>
    <xf numFmtId="188" fontId="5" fillId="5" borderId="0" xfId="1" applyNumberFormat="1" applyFont="1" applyFill="1" applyBorder="1" applyAlignment="1" applyProtection="1">
      <alignment horizontal="left" vertical="center"/>
    </xf>
    <xf numFmtId="183" fontId="5" fillId="5" borderId="0" xfId="1" applyNumberFormat="1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center" vertical="center" shrinkToFit="1"/>
    </xf>
    <xf numFmtId="0" fontId="9" fillId="5" borderId="2" xfId="0" applyFont="1" applyFill="1" applyBorder="1" applyAlignment="1" applyProtection="1">
      <alignment horizontal="center" vertical="center" shrinkToFit="1"/>
    </xf>
    <xf numFmtId="0" fontId="15" fillId="5" borderId="22" xfId="0" applyFont="1" applyFill="1" applyBorder="1" applyAlignment="1" applyProtection="1">
      <alignment horizontal="center" vertical="top"/>
    </xf>
    <xf numFmtId="0" fontId="0" fillId="5" borderId="22" xfId="0" applyFill="1" applyBorder="1" applyAlignment="1" applyProtection="1">
      <alignment vertical="center"/>
    </xf>
    <xf numFmtId="0" fontId="0" fillId="5" borderId="23" xfId="0" applyFill="1" applyBorder="1" applyAlignment="1" applyProtection="1">
      <alignment vertical="center"/>
    </xf>
    <xf numFmtId="0" fontId="5" fillId="5" borderId="14" xfId="0" applyFont="1" applyFill="1" applyBorder="1" applyAlignment="1" applyProtection="1">
      <alignment horizontal="center" vertical="center" shrinkToFit="1"/>
    </xf>
    <xf numFmtId="0" fontId="5" fillId="5" borderId="12" xfId="0" applyFont="1" applyFill="1" applyBorder="1" applyAlignment="1" applyProtection="1">
      <alignment horizontal="center" vertical="center" shrinkToFit="1"/>
    </xf>
    <xf numFmtId="0" fontId="5" fillId="5" borderId="18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 applyProtection="1">
      <alignment horizontal="center" vertical="center" wrapText="1" shrinkToFit="1"/>
    </xf>
    <xf numFmtId="178" fontId="15" fillId="5" borderId="24" xfId="0" applyNumberFormat="1" applyFont="1" applyFill="1" applyBorder="1" applyAlignment="1" applyProtection="1">
      <alignment horizontal="center" vertical="center"/>
    </xf>
    <xf numFmtId="0" fontId="9" fillId="5" borderId="25" xfId="0" applyFont="1" applyFill="1" applyBorder="1" applyAlignment="1" applyProtection="1">
      <alignment horizontal="center" vertical="center" wrapText="1" shrinkToFit="1"/>
    </xf>
    <xf numFmtId="186" fontId="9" fillId="5" borderId="24" xfId="0" applyNumberFormat="1" applyFont="1" applyFill="1" applyBorder="1" applyAlignment="1" applyProtection="1">
      <alignment horizontal="center" vertical="center" wrapText="1" shrinkToFit="1"/>
    </xf>
    <xf numFmtId="178" fontId="36" fillId="0" borderId="14" xfId="0" applyNumberFormat="1" applyFont="1" applyFill="1" applyBorder="1" applyAlignment="1" applyProtection="1">
      <alignment horizontal="center" vertical="center"/>
    </xf>
    <xf numFmtId="178" fontId="36" fillId="0" borderId="12" xfId="0" applyNumberFormat="1" applyFont="1" applyFill="1" applyBorder="1" applyAlignment="1" applyProtection="1">
      <alignment horizontal="center" vertical="center"/>
    </xf>
    <xf numFmtId="0" fontId="36" fillId="0" borderId="14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 applyProtection="1">
      <alignment horizontal="center" vertical="center" wrapText="1"/>
    </xf>
    <xf numFmtId="0" fontId="36" fillId="5" borderId="1" xfId="0" applyFont="1" applyFill="1" applyBorder="1" applyAlignment="1" applyProtection="1">
      <alignment horizontal="center" vertical="center"/>
    </xf>
    <xf numFmtId="0" fontId="36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Protection="1">
      <alignment vertical="center"/>
    </xf>
    <xf numFmtId="0" fontId="5" fillId="5" borderId="2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/>
    </xf>
    <xf numFmtId="0" fontId="19" fillId="5" borderId="0" xfId="0" applyFont="1" applyFill="1" applyBorder="1" applyProtection="1">
      <alignment vertical="center"/>
    </xf>
    <xf numFmtId="0" fontId="5" fillId="5" borderId="20" xfId="0" applyFont="1" applyFill="1" applyBorder="1" applyAlignment="1" applyProtection="1">
      <alignment horizontal="right" vertical="center"/>
    </xf>
    <xf numFmtId="38" fontId="5" fillId="5" borderId="0" xfId="3" applyFont="1" applyFill="1" applyBorder="1" applyAlignment="1" applyProtection="1">
      <alignment horizontal="right" vertical="center" shrinkToFit="1"/>
    </xf>
    <xf numFmtId="188" fontId="5" fillId="5" borderId="0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27" xfId="0" applyFont="1" applyFill="1" applyBorder="1" applyProtection="1">
      <alignment vertical="center"/>
    </xf>
    <xf numFmtId="0" fontId="5" fillId="5" borderId="10" xfId="0" applyFont="1" applyFill="1" applyBorder="1" applyProtection="1">
      <alignment vertical="center"/>
    </xf>
    <xf numFmtId="0" fontId="5" fillId="5" borderId="11" xfId="0" applyFont="1" applyFill="1" applyBorder="1" applyProtection="1">
      <alignment vertical="center"/>
    </xf>
    <xf numFmtId="0" fontId="4" fillId="5" borderId="0" xfId="0" applyFont="1" applyFill="1" applyBorder="1" applyAlignment="1" applyProtection="1">
      <alignment horizontal="left" vertical="center"/>
    </xf>
    <xf numFmtId="0" fontId="5" fillId="5" borderId="2" xfId="0" applyFont="1" applyFill="1" applyBorder="1" applyAlignment="1" applyProtection="1">
      <alignment vertical="justify" wrapText="1"/>
    </xf>
    <xf numFmtId="0" fontId="0" fillId="5" borderId="0" xfId="0" applyFill="1" applyBorder="1" applyAlignment="1" applyProtection="1">
      <alignment vertical="top" wrapText="1"/>
    </xf>
    <xf numFmtId="176" fontId="5" fillId="5" borderId="0" xfId="0" applyNumberFormat="1" applyFont="1" applyFill="1" applyBorder="1" applyProtection="1">
      <alignment vertical="center"/>
    </xf>
    <xf numFmtId="0" fontId="30" fillId="5" borderId="0" xfId="0" applyFont="1" applyFill="1" applyBorder="1" applyProtection="1">
      <alignment vertical="center"/>
    </xf>
    <xf numFmtId="176" fontId="19" fillId="5" borderId="0" xfId="0" applyNumberFormat="1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vertical="top"/>
    </xf>
    <xf numFmtId="0" fontId="31" fillId="5" borderId="0" xfId="0" applyFont="1" applyFill="1" applyBorder="1" applyAlignment="1" applyProtection="1">
      <alignment vertical="center"/>
    </xf>
    <xf numFmtId="0" fontId="11" fillId="5" borderId="2" xfId="0" applyFont="1" applyFill="1" applyBorder="1" applyAlignment="1" applyProtection="1">
      <alignment vertical="center" shrinkToFit="1"/>
    </xf>
    <xf numFmtId="0" fontId="5" fillId="5" borderId="20" xfId="0" applyFont="1" applyFill="1" applyBorder="1" applyAlignment="1" applyProtection="1">
      <alignment horizontal="left" vertical="center" shrinkToFit="1"/>
    </xf>
    <xf numFmtId="0" fontId="5" fillId="5" borderId="0" xfId="0" applyFont="1" applyFill="1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vertical="center" shrinkToFit="1"/>
    </xf>
    <xf numFmtId="179" fontId="5" fillId="5" borderId="0" xfId="0" applyNumberFormat="1" applyFont="1" applyFill="1" applyBorder="1" applyProtection="1">
      <alignment vertical="center"/>
    </xf>
    <xf numFmtId="0" fontId="7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2" xfId="0" applyFill="1" applyBorder="1" applyProtection="1">
      <alignment vertical="center"/>
    </xf>
    <xf numFmtId="0" fontId="0" fillId="5" borderId="27" xfId="0" applyFill="1" applyBorder="1" applyProtection="1">
      <alignment vertical="center"/>
    </xf>
    <xf numFmtId="0" fontId="0" fillId="5" borderId="10" xfId="0" applyFill="1" applyBorder="1" applyProtection="1">
      <alignment vertical="center"/>
    </xf>
    <xf numFmtId="0" fontId="0" fillId="5" borderId="11" xfId="0" applyFill="1" applyBorder="1" applyProtection="1">
      <alignment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shrinkToFit="1"/>
    </xf>
    <xf numFmtId="0" fontId="5" fillId="5" borderId="2" xfId="0" applyFont="1" applyFill="1" applyBorder="1" applyAlignment="1" applyProtection="1">
      <alignment vertical="center" shrinkToFit="1"/>
    </xf>
    <xf numFmtId="0" fontId="9" fillId="5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</xf>
    <xf numFmtId="0" fontId="5" fillId="5" borderId="10" xfId="0" applyFont="1" applyFill="1" applyBorder="1" applyAlignment="1" applyProtection="1">
      <alignment horizontal="center" vertical="center"/>
    </xf>
    <xf numFmtId="0" fontId="9" fillId="5" borderId="1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top"/>
    </xf>
    <xf numFmtId="0" fontId="5" fillId="5" borderId="0" xfId="0" applyFont="1" applyFill="1" applyBorder="1" applyAlignment="1" applyProtection="1">
      <alignment vertical="top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vertical="center" shrinkToFit="1"/>
    </xf>
    <xf numFmtId="0" fontId="22" fillId="5" borderId="0" xfId="0" applyFont="1" applyFill="1" applyBorder="1" applyAlignment="1" applyProtection="1">
      <alignment horizontal="right" vertical="center"/>
    </xf>
    <xf numFmtId="0" fontId="28" fillId="5" borderId="0" xfId="0" applyFont="1" applyFill="1" applyBorder="1" applyProtection="1">
      <alignment vertical="center"/>
    </xf>
    <xf numFmtId="177" fontId="13" fillId="5" borderId="0" xfId="0" applyNumberFormat="1" applyFont="1" applyFill="1" applyBorder="1" applyAlignment="1" applyProtection="1">
      <alignment horizontal="center" vertical="center"/>
    </xf>
    <xf numFmtId="178" fontId="13" fillId="5" borderId="6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 shrinkToFit="1"/>
    </xf>
    <xf numFmtId="0" fontId="15" fillId="5" borderId="0" xfId="0" applyFont="1" applyFill="1" applyBorder="1" applyAlignment="1" applyProtection="1">
      <alignment horizontal="right" vertical="center"/>
    </xf>
    <xf numFmtId="0" fontId="0" fillId="5" borderId="20" xfId="0" applyFont="1" applyFill="1" applyBorder="1" applyProtection="1">
      <alignment vertical="center"/>
    </xf>
    <xf numFmtId="177" fontId="15" fillId="5" borderId="0" xfId="0" applyNumberFormat="1" applyFont="1" applyFill="1" applyBorder="1" applyAlignment="1" applyProtection="1">
      <alignment horizontal="right" vertical="center"/>
    </xf>
    <xf numFmtId="0" fontId="11" fillId="5" borderId="0" xfId="0" applyFont="1" applyFill="1" applyBorder="1" applyProtection="1">
      <alignment vertical="center"/>
    </xf>
    <xf numFmtId="0" fontId="0" fillId="5" borderId="2" xfId="0" applyFont="1" applyFill="1" applyBorder="1" applyProtection="1">
      <alignment vertical="center"/>
    </xf>
    <xf numFmtId="0" fontId="0" fillId="5" borderId="0" xfId="0" applyFont="1" applyFill="1" applyBorder="1" applyProtection="1">
      <alignment vertical="center"/>
    </xf>
    <xf numFmtId="178" fontId="7" fillId="5" borderId="0" xfId="0" applyNumberFormat="1" applyFont="1" applyFill="1" applyBorder="1" applyProtection="1">
      <alignment vertical="center"/>
    </xf>
    <xf numFmtId="0" fontId="7" fillId="5" borderId="0" xfId="0" applyFont="1" applyFill="1" applyBorder="1" applyProtection="1">
      <alignment vertical="center"/>
    </xf>
    <xf numFmtId="0" fontId="16" fillId="5" borderId="0" xfId="0" applyFont="1" applyFill="1" applyBorder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9" fillId="5" borderId="20" xfId="0" applyFont="1" applyFill="1" applyBorder="1" applyAlignment="1" applyProtection="1">
      <alignment horizontal="left" vertical="center" shrinkToFit="1"/>
    </xf>
    <xf numFmtId="0" fontId="5" fillId="5" borderId="0" xfId="0" quotePrefix="1" applyFont="1" applyFill="1" applyBorder="1" applyAlignment="1" applyProtection="1">
      <alignment horizontal="left" vertical="center"/>
    </xf>
    <xf numFmtId="0" fontId="5" fillId="5" borderId="0" xfId="0" quotePrefix="1" applyFont="1" applyFill="1" applyBorder="1" applyAlignment="1" applyProtection="1">
      <alignment horizontal="center" vertical="center"/>
    </xf>
    <xf numFmtId="0" fontId="0" fillId="5" borderId="27" xfId="0" applyFont="1" applyFill="1" applyBorder="1" applyProtection="1">
      <alignment vertical="center"/>
    </xf>
    <xf numFmtId="0" fontId="0" fillId="5" borderId="10" xfId="0" applyFont="1" applyFill="1" applyBorder="1" applyProtection="1">
      <alignment vertical="center"/>
    </xf>
    <xf numFmtId="0" fontId="5" fillId="5" borderId="10" xfId="0" quotePrefix="1" applyFont="1" applyFill="1" applyBorder="1" applyAlignment="1" applyProtection="1">
      <alignment horizontal="left" vertical="center"/>
    </xf>
    <xf numFmtId="0" fontId="5" fillId="5" borderId="10" xfId="0" quotePrefix="1" applyFont="1" applyFill="1" applyBorder="1" applyAlignment="1" applyProtection="1">
      <alignment horizontal="center" vertical="center"/>
    </xf>
    <xf numFmtId="0" fontId="0" fillId="5" borderId="11" xfId="0" applyFont="1" applyFill="1" applyBorder="1" applyProtection="1">
      <alignment vertical="center"/>
    </xf>
    <xf numFmtId="177" fontId="32" fillId="5" borderId="0" xfId="0" applyNumberFormat="1" applyFont="1" applyFill="1" applyBorder="1" applyAlignment="1" applyProtection="1">
      <alignment horizontal="right" vertical="center"/>
    </xf>
    <xf numFmtId="0" fontId="38" fillId="5" borderId="0" xfId="0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vertical="top" wrapText="1"/>
    </xf>
    <xf numFmtId="176" fontId="34" fillId="5" borderId="0" xfId="0" applyNumberFormat="1" applyFont="1" applyFill="1" applyBorder="1" applyAlignment="1" applyProtection="1">
      <alignment horizontal="right" vertical="top"/>
    </xf>
    <xf numFmtId="176" fontId="34" fillId="5" borderId="0" xfId="0" applyNumberFormat="1" applyFont="1" applyFill="1" applyBorder="1" applyAlignment="1" applyProtection="1">
      <alignment horizontal="right" vertical="center"/>
    </xf>
    <xf numFmtId="0" fontId="29" fillId="5" borderId="0" xfId="0" applyFont="1" applyFill="1" applyBorder="1" applyAlignment="1" applyProtection="1">
      <alignment vertical="top"/>
    </xf>
    <xf numFmtId="0" fontId="18" fillId="5" borderId="0" xfId="0" applyFont="1" applyFill="1" applyBorder="1" applyAlignment="1" applyProtection="1">
      <alignment vertical="top"/>
    </xf>
    <xf numFmtId="0" fontId="34" fillId="5" borderId="0" xfId="0" applyFont="1" applyFill="1" applyBorder="1" applyProtection="1">
      <alignment vertical="center"/>
    </xf>
    <xf numFmtId="185" fontId="5" fillId="5" borderId="0" xfId="0" applyNumberFormat="1" applyFont="1" applyFill="1" applyBorder="1" applyAlignment="1" applyProtection="1">
      <alignment horizontal="center" vertical="center"/>
    </xf>
    <xf numFmtId="179" fontId="5" fillId="5" borderId="0" xfId="0" applyNumberFormat="1" applyFont="1" applyFill="1" applyBorder="1" applyAlignment="1" applyProtection="1">
      <alignment horizontal="center" vertical="center"/>
    </xf>
    <xf numFmtId="180" fontId="5" fillId="5" borderId="2" xfId="0" applyNumberFormat="1" applyFont="1" applyFill="1" applyBorder="1" applyAlignment="1" applyProtection="1">
      <alignment horizontal="center" vertical="center" shrinkToFit="1"/>
    </xf>
    <xf numFmtId="0" fontId="43" fillId="5" borderId="20" xfId="0" applyFont="1" applyFill="1" applyBorder="1" applyProtection="1">
      <alignment vertical="center"/>
    </xf>
    <xf numFmtId="0" fontId="20" fillId="5" borderId="0" xfId="0" quotePrefix="1" applyFont="1" applyFill="1" applyBorder="1" applyAlignment="1" applyProtection="1"/>
    <xf numFmtId="176" fontId="5" fillId="5" borderId="0" xfId="0" applyNumberFormat="1" applyFont="1" applyFill="1" applyBorder="1" applyAlignment="1" applyProtection="1">
      <alignment horizontal="right" vertical="center"/>
    </xf>
    <xf numFmtId="0" fontId="43" fillId="5" borderId="0" xfId="0" applyFont="1" applyFill="1" applyBorder="1" applyProtection="1">
      <alignment vertical="center"/>
    </xf>
    <xf numFmtId="176" fontId="51" fillId="5" borderId="0" xfId="0" applyNumberFormat="1" applyFont="1" applyFill="1" applyBorder="1" applyAlignment="1" applyProtection="1">
      <alignment horizontal="right" vertical="center"/>
    </xf>
    <xf numFmtId="176" fontId="34" fillId="5" borderId="28" xfId="0" applyNumberFormat="1" applyFont="1" applyFill="1" applyBorder="1" applyAlignment="1" applyProtection="1">
      <alignment horizontal="right" vertical="center"/>
    </xf>
    <xf numFmtId="0" fontId="27" fillId="5" borderId="0" xfId="0" applyFont="1" applyFill="1" applyBorder="1" applyProtection="1">
      <alignment vertical="center"/>
    </xf>
    <xf numFmtId="177" fontId="19" fillId="5" borderId="0" xfId="0" applyNumberFormat="1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>
      <alignment horizontal="right" vertical="center"/>
    </xf>
    <xf numFmtId="0" fontId="19" fillId="5" borderId="10" xfId="0" applyFont="1" applyFill="1" applyBorder="1" applyProtection="1">
      <alignment vertical="center"/>
    </xf>
    <xf numFmtId="176" fontId="32" fillId="5" borderId="0" xfId="0" applyNumberFormat="1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vertical="center" shrinkToFit="1"/>
    </xf>
    <xf numFmtId="0" fontId="9" fillId="5" borderId="10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vertical="center" wrapText="1"/>
    </xf>
    <xf numFmtId="0" fontId="5" fillId="5" borderId="10" xfId="0" applyFont="1" applyFill="1" applyBorder="1" applyAlignment="1" applyProtection="1">
      <alignment horizontal="right" vertical="center"/>
    </xf>
    <xf numFmtId="183" fontId="5" fillId="5" borderId="10" xfId="0" applyNumberFormat="1" applyFont="1" applyFill="1" applyBorder="1" applyAlignment="1" applyProtection="1">
      <alignment horizontal="right" vertical="center"/>
    </xf>
    <xf numFmtId="0" fontId="43" fillId="5" borderId="2" xfId="0" applyFont="1" applyFill="1" applyBorder="1" applyAlignment="1" applyProtection="1">
      <alignment vertical="top" wrapText="1"/>
    </xf>
    <xf numFmtId="0" fontId="11" fillId="0" borderId="2" xfId="0" applyFont="1" applyBorder="1" applyProtection="1">
      <alignment vertical="center"/>
    </xf>
    <xf numFmtId="0" fontId="11" fillId="5" borderId="2" xfId="0" applyFont="1" applyFill="1" applyBorder="1" applyAlignment="1" applyProtection="1">
      <alignment horizontal="left" vertical="center"/>
    </xf>
    <xf numFmtId="0" fontId="5" fillId="5" borderId="2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 shrinkToFit="1"/>
    </xf>
    <xf numFmtId="0" fontId="5" fillId="5" borderId="2" xfId="0" applyFont="1" applyFill="1" applyBorder="1" applyAlignment="1" applyProtection="1">
      <alignment horizontal="left" vertical="center" shrinkToFit="1"/>
    </xf>
    <xf numFmtId="0" fontId="9" fillId="5" borderId="2" xfId="0" applyFont="1" applyFill="1" applyBorder="1" applyAlignment="1" applyProtection="1">
      <alignment horizontal="left" vertical="center"/>
    </xf>
    <xf numFmtId="0" fontId="0" fillId="5" borderId="2" xfId="0" applyFont="1" applyFill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left" vertical="center" shrinkToFit="1"/>
    </xf>
    <xf numFmtId="0" fontId="5" fillId="0" borderId="60" xfId="0" applyFont="1" applyBorder="1" applyAlignment="1" applyProtection="1">
      <alignment horizontal="left" vertical="center" shrinkToFit="1"/>
    </xf>
    <xf numFmtId="0" fontId="5" fillId="6" borderId="33" xfId="0" applyFont="1" applyFill="1" applyBorder="1" applyAlignment="1" applyProtection="1">
      <alignment vertical="center"/>
    </xf>
    <xf numFmtId="0" fontId="5" fillId="6" borderId="34" xfId="0" applyFont="1" applyFill="1" applyBorder="1" applyAlignment="1" applyProtection="1">
      <alignment vertical="center"/>
    </xf>
    <xf numFmtId="0" fontId="5" fillId="6" borderId="35" xfId="0" applyFont="1" applyFill="1" applyBorder="1" applyAlignment="1" applyProtection="1">
      <alignment vertical="center"/>
    </xf>
    <xf numFmtId="0" fontId="5" fillId="6" borderId="31" xfId="0" applyFont="1" applyFill="1" applyBorder="1" applyAlignment="1" applyProtection="1">
      <alignment horizontal="centerContinuous"/>
    </xf>
    <xf numFmtId="0" fontId="5" fillId="6" borderId="25" xfId="0" applyFont="1" applyFill="1" applyBorder="1" applyAlignment="1" applyProtection="1">
      <alignment horizontal="centerContinuous"/>
    </xf>
    <xf numFmtId="0" fontId="5" fillId="6" borderId="32" xfId="0" applyFont="1" applyFill="1" applyBorder="1" applyAlignment="1" applyProtection="1">
      <alignment horizontal="centerContinuous"/>
    </xf>
    <xf numFmtId="0" fontId="5" fillId="8" borderId="31" xfId="0" applyFont="1" applyFill="1" applyBorder="1" applyAlignment="1" applyProtection="1">
      <alignment horizontal="centerContinuous" vertical="center"/>
    </xf>
    <xf numFmtId="0" fontId="5" fillId="8" borderId="25" xfId="0" applyFont="1" applyFill="1" applyBorder="1" applyAlignment="1" applyProtection="1">
      <alignment horizontal="centerContinuous" vertical="center"/>
    </xf>
    <xf numFmtId="0" fontId="5" fillId="8" borderId="32" xfId="0" applyFont="1" applyFill="1" applyBorder="1" applyAlignment="1" applyProtection="1">
      <alignment horizontal="centerContinuous" vertical="center"/>
    </xf>
    <xf numFmtId="0" fontId="16" fillId="5" borderId="0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180" fontId="5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</xf>
    <xf numFmtId="180" fontId="5" fillId="4" borderId="70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42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66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41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38" xfId="0" applyNumberFormat="1" applyFont="1" applyFill="1" applyBorder="1" applyAlignment="1" applyProtection="1">
      <alignment horizontal="right" vertical="center"/>
      <protection locked="0"/>
    </xf>
    <xf numFmtId="0" fontId="0" fillId="5" borderId="22" xfId="0" applyFill="1" applyBorder="1" applyAlignment="1" applyProtection="1">
      <alignment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176" fontId="46" fillId="5" borderId="21" xfId="3" applyNumberFormat="1" applyFont="1" applyFill="1" applyBorder="1" applyAlignment="1" applyProtection="1">
      <alignment vertical="center" shrinkToFit="1"/>
      <protection locked="0"/>
    </xf>
    <xf numFmtId="178" fontId="46" fillId="5" borderId="21" xfId="3" applyNumberFormat="1" applyFont="1" applyFill="1" applyBorder="1" applyAlignment="1" applyProtection="1">
      <alignment horizontal="right" vertical="center" shrinkToFit="1"/>
      <protection locked="0"/>
    </xf>
    <xf numFmtId="180" fontId="46" fillId="5" borderId="21" xfId="3" applyNumberFormat="1" applyFont="1" applyFill="1" applyBorder="1" applyAlignment="1" applyProtection="1">
      <alignment horizontal="right" vertical="center" shrinkToFit="1"/>
      <protection locked="0"/>
    </xf>
    <xf numFmtId="179" fontId="46" fillId="5" borderId="21" xfId="3" applyNumberFormat="1" applyFont="1" applyFill="1" applyBorder="1" applyAlignment="1" applyProtection="1">
      <alignment horizontal="right" vertical="center" shrinkToFit="1"/>
      <protection locked="0"/>
    </xf>
    <xf numFmtId="176" fontId="46" fillId="5" borderId="21" xfId="3" applyNumberFormat="1" applyFont="1" applyFill="1" applyBorder="1" applyAlignment="1" applyProtection="1">
      <alignment horizontal="right" vertical="center" shrinkToFit="1"/>
      <protection locked="0"/>
    </xf>
    <xf numFmtId="176" fontId="52" fillId="5" borderId="21" xfId="3" applyNumberFormat="1" applyFont="1" applyFill="1" applyBorder="1" applyAlignment="1" applyProtection="1">
      <alignment horizontal="center" vertical="center" shrinkToFit="1"/>
      <protection locked="0"/>
    </xf>
    <xf numFmtId="178" fontId="49" fillId="0" borderId="21" xfId="0" applyNumberFormat="1" applyFont="1" applyFill="1" applyBorder="1" applyAlignment="1" applyProtection="1">
      <alignment horizontal="right" vertical="center" shrinkToFit="1"/>
    </xf>
    <xf numFmtId="191" fontId="5" fillId="0" borderId="4" xfId="1" applyNumberFormat="1" applyFont="1" applyBorder="1" applyAlignment="1" applyProtection="1">
      <alignment horizontal="center" vertical="center" shrinkToFit="1"/>
    </xf>
    <xf numFmtId="189" fontId="5" fillId="0" borderId="4" xfId="1" applyNumberFormat="1" applyFont="1" applyBorder="1" applyAlignment="1" applyProtection="1">
      <alignment horizontal="center" vertical="center" shrinkToFit="1"/>
    </xf>
    <xf numFmtId="176" fontId="5" fillId="2" borderId="18" xfId="0" applyNumberFormat="1" applyFont="1" applyFill="1" applyBorder="1" applyAlignment="1" applyProtection="1">
      <alignment vertical="center" shrinkToFit="1"/>
      <protection locked="0"/>
    </xf>
    <xf numFmtId="179" fontId="5" fillId="2" borderId="1" xfId="0" applyNumberFormat="1" applyFont="1" applyFill="1" applyBorder="1" applyAlignment="1" applyProtection="1">
      <alignment vertical="center" shrinkToFit="1"/>
      <protection locked="0"/>
    </xf>
    <xf numFmtId="176" fontId="5" fillId="0" borderId="4" xfId="0" applyNumberFormat="1" applyFont="1" applyFill="1" applyBorder="1" applyAlignment="1" applyProtection="1">
      <alignment vertical="center" shrinkToFit="1"/>
    </xf>
    <xf numFmtId="183" fontId="5" fillId="0" borderId="4" xfId="1" applyNumberFormat="1" applyFont="1" applyBorder="1" applyAlignment="1" applyProtection="1">
      <alignment horizontal="right" vertical="center" shrinkToFit="1"/>
    </xf>
    <xf numFmtId="180" fontId="13" fillId="0" borderId="1" xfId="0" applyNumberFormat="1" applyFont="1" applyFill="1" applyBorder="1" applyAlignment="1" applyProtection="1">
      <alignment horizontal="right" vertical="center"/>
    </xf>
    <xf numFmtId="178" fontId="42" fillId="4" borderId="1" xfId="3" applyNumberFormat="1" applyFont="1" applyFill="1" applyBorder="1" applyAlignment="1" applyProtection="1">
      <alignment horizontal="right" vertical="center" shrinkToFit="1"/>
      <protection locked="0"/>
    </xf>
    <xf numFmtId="180" fontId="42" fillId="4" borderId="1" xfId="3" applyNumberFormat="1" applyFont="1" applyFill="1" applyBorder="1" applyAlignment="1" applyProtection="1">
      <alignment horizontal="right" vertical="center" shrinkToFit="1"/>
      <protection locked="0"/>
    </xf>
    <xf numFmtId="179" fontId="42" fillId="4" borderId="1" xfId="3" applyNumberFormat="1" applyFont="1" applyFill="1" applyBorder="1" applyAlignment="1" applyProtection="1">
      <alignment horizontal="right" vertical="center" shrinkToFit="1"/>
      <protection locked="0"/>
    </xf>
    <xf numFmtId="176" fontId="42" fillId="4" borderId="1" xfId="3" applyNumberFormat="1" applyFont="1" applyFill="1" applyBorder="1" applyAlignment="1" applyProtection="1">
      <alignment horizontal="right" vertical="center" shrinkToFit="1"/>
      <protection locked="0"/>
    </xf>
    <xf numFmtId="177" fontId="5" fillId="5" borderId="3" xfId="0" quotePrefix="1" applyNumberFormat="1" applyFont="1" applyFill="1" applyBorder="1" applyAlignment="1" applyProtection="1">
      <alignment vertical="center" shrinkToFit="1"/>
    </xf>
    <xf numFmtId="183" fontId="5" fillId="5" borderId="1" xfId="1" applyNumberFormat="1" applyFont="1" applyFill="1" applyBorder="1" applyAlignment="1" applyProtection="1">
      <alignment horizontal="right" vertical="center" shrinkToFit="1"/>
    </xf>
    <xf numFmtId="177" fontId="5" fillId="5" borderId="3" xfId="0" applyNumberFormat="1" applyFont="1" applyFill="1" applyBorder="1" applyAlignment="1" applyProtection="1">
      <alignment vertical="center" shrinkToFit="1"/>
    </xf>
    <xf numFmtId="177" fontId="0" fillId="5" borderId="1" xfId="0" applyNumberFormat="1" applyFont="1" applyFill="1" applyBorder="1" applyAlignment="1" applyProtection="1">
      <alignment vertical="center" shrinkToFit="1"/>
    </xf>
    <xf numFmtId="176" fontId="13" fillId="0" borderId="4" xfId="0" applyNumberFormat="1" applyFont="1" applyBorder="1" applyAlignment="1" applyProtection="1">
      <alignment horizontal="right" vertical="center" shrinkToFit="1"/>
    </xf>
    <xf numFmtId="179" fontId="13" fillId="0" borderId="4" xfId="0" applyNumberFormat="1" applyFont="1" applyBorder="1" applyAlignment="1" applyProtection="1">
      <alignment horizontal="right" vertical="center" shrinkToFit="1"/>
    </xf>
    <xf numFmtId="178" fontId="0" fillId="2" borderId="1" xfId="0" applyNumberFormat="1" applyFont="1" applyFill="1" applyBorder="1" applyAlignment="1" applyProtection="1">
      <alignment vertical="center" shrinkToFit="1"/>
      <protection locked="0"/>
    </xf>
    <xf numFmtId="177" fontId="13" fillId="5" borderId="4" xfId="0" applyNumberFormat="1" applyFont="1" applyFill="1" applyBorder="1" applyAlignment="1" applyProtection="1">
      <alignment horizontal="right" vertical="center" shrinkToFit="1"/>
    </xf>
    <xf numFmtId="178" fontId="13" fillId="5" borderId="4" xfId="0" applyNumberFormat="1" applyFont="1" applyFill="1" applyBorder="1" applyAlignment="1" applyProtection="1">
      <alignment horizontal="right" vertical="center" shrinkToFit="1"/>
    </xf>
    <xf numFmtId="0" fontId="5" fillId="5" borderId="0" xfId="0" applyFont="1" applyFill="1" applyBorder="1" applyAlignment="1" applyProtection="1">
      <alignment horizontal="center" wrapText="1"/>
    </xf>
    <xf numFmtId="0" fontId="5" fillId="8" borderId="25" xfId="0" applyFont="1" applyFill="1" applyBorder="1" applyAlignment="1" applyProtection="1">
      <alignment horizontal="right" vertical="center" shrinkToFit="1"/>
    </xf>
    <xf numFmtId="179" fontId="7" fillId="5" borderId="1" xfId="0" applyNumberFormat="1" applyFont="1" applyFill="1" applyBorder="1" applyAlignment="1" applyProtection="1">
      <alignment horizontal="right" vertical="center" shrinkToFit="1"/>
    </xf>
    <xf numFmtId="180" fontId="7" fillId="5" borderId="1" xfId="0" applyNumberFormat="1" applyFont="1" applyFill="1" applyBorder="1" applyAlignment="1" applyProtection="1">
      <alignment horizontal="right" vertical="center" shrinkToFit="1"/>
    </xf>
    <xf numFmtId="176" fontId="7" fillId="5" borderId="24" xfId="0" applyNumberFormat="1" applyFont="1" applyFill="1" applyBorder="1" applyAlignment="1" applyProtection="1">
      <alignment horizontal="right" vertical="center" shrinkToFit="1"/>
    </xf>
    <xf numFmtId="0" fontId="5" fillId="6" borderId="25" xfId="0" applyFont="1" applyFill="1" applyBorder="1" applyAlignment="1" applyProtection="1">
      <alignment horizontal="right" shrinkToFit="1"/>
    </xf>
    <xf numFmtId="0" fontId="5" fillId="6" borderId="34" xfId="0" applyFont="1" applyFill="1" applyBorder="1" applyAlignment="1" applyProtection="1">
      <alignment horizontal="right" vertical="center" shrinkToFit="1"/>
    </xf>
    <xf numFmtId="0" fontId="9" fillId="5" borderId="0" xfId="0" applyFont="1" applyFill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 wrapText="1"/>
    </xf>
    <xf numFmtId="178" fontId="7" fillId="5" borderId="14" xfId="0" applyNumberFormat="1" applyFont="1" applyFill="1" applyBorder="1" applyAlignment="1" applyProtection="1">
      <alignment horizontal="right" vertical="center" shrinkToFit="1"/>
    </xf>
    <xf numFmtId="178" fontId="7" fillId="5" borderId="12" xfId="0" applyNumberFormat="1" applyFont="1" applyFill="1" applyBorder="1" applyAlignment="1" applyProtection="1">
      <alignment horizontal="right" vertical="center" shrinkToFit="1"/>
    </xf>
    <xf numFmtId="176" fontId="7" fillId="5" borderId="1" xfId="0" applyNumberFormat="1" applyFont="1" applyFill="1" applyBorder="1" applyAlignment="1" applyProtection="1">
      <alignment horizontal="right" vertical="center" shrinkToFit="1"/>
    </xf>
    <xf numFmtId="179" fontId="13" fillId="5" borderId="4" xfId="0" applyNumberFormat="1" applyFont="1" applyFill="1" applyBorder="1" applyAlignment="1" applyProtection="1">
      <alignment horizontal="right" vertical="center" shrinkToFit="1"/>
    </xf>
    <xf numFmtId="179" fontId="7" fillId="0" borderId="14" xfId="0" applyNumberFormat="1" applyFont="1" applyFill="1" applyBorder="1" applyAlignment="1" applyProtection="1">
      <alignment horizontal="right" vertical="center" shrinkToFit="1"/>
    </xf>
    <xf numFmtId="179" fontId="7" fillId="0" borderId="13" xfId="0" applyNumberFormat="1" applyFont="1" applyFill="1" applyBorder="1" applyAlignment="1" applyProtection="1">
      <alignment horizontal="right" vertical="center" shrinkToFit="1"/>
    </xf>
    <xf numFmtId="178" fontId="7" fillId="0" borderId="14" xfId="0" applyNumberFormat="1" applyFont="1" applyFill="1" applyBorder="1" applyAlignment="1" applyProtection="1">
      <alignment horizontal="right" vertical="center" shrinkToFit="1"/>
    </xf>
    <xf numFmtId="178" fontId="7" fillId="0" borderId="12" xfId="0" applyNumberFormat="1" applyFont="1" applyFill="1" applyBorder="1" applyAlignment="1" applyProtection="1">
      <alignment horizontal="right" vertical="center" shrinkToFit="1"/>
    </xf>
    <xf numFmtId="0" fontId="5" fillId="0" borderId="1" xfId="0" applyFont="1" applyBorder="1" applyAlignment="1" applyProtection="1">
      <alignment horizontal="center" vertical="center"/>
    </xf>
    <xf numFmtId="186" fontId="9" fillId="5" borderId="26" xfId="0" applyNumberFormat="1" applyFont="1" applyFill="1" applyBorder="1" applyAlignment="1" applyProtection="1">
      <alignment horizontal="center" vertical="center" wrapText="1" shrinkToFit="1"/>
    </xf>
    <xf numFmtId="0" fontId="9" fillId="5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right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</xf>
    <xf numFmtId="0" fontId="11" fillId="5" borderId="0" xfId="0" applyFont="1" applyFill="1" applyBorder="1" applyAlignment="1" applyProtection="1">
      <alignment horizontal="left" vertical="center" shrinkToFit="1"/>
    </xf>
    <xf numFmtId="0" fontId="11" fillId="5" borderId="2" xfId="0" applyFont="1" applyFill="1" applyBorder="1" applyAlignment="1" applyProtection="1">
      <alignment horizontal="left" vertical="center" shrinkToFit="1"/>
    </xf>
    <xf numFmtId="0" fontId="5" fillId="5" borderId="0" xfId="0" applyFont="1" applyFill="1" applyBorder="1" applyAlignment="1" applyProtection="1">
      <alignment horizontal="left" vertical="center" wrapText="1"/>
    </xf>
    <xf numFmtId="38" fontId="5" fillId="5" borderId="0" xfId="3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horizontal="left" vertical="top" wrapText="1"/>
    </xf>
    <xf numFmtId="0" fontId="18" fillId="5" borderId="0" xfId="0" applyFont="1" applyFill="1" applyBorder="1" applyAlignment="1" applyProtection="1">
      <alignment vertical="center" shrinkToFit="1"/>
    </xf>
    <xf numFmtId="0" fontId="0" fillId="5" borderId="0" xfId="0" applyFill="1" applyBorder="1" applyAlignment="1" applyProtection="1">
      <alignment vertical="center" shrinkToFit="1"/>
    </xf>
    <xf numFmtId="0" fontId="0" fillId="5" borderId="0" xfId="0" applyFill="1" applyProtection="1">
      <alignment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184" fontId="9" fillId="5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vertical="center" shrinkToFit="1"/>
      <protection locked="0"/>
    </xf>
    <xf numFmtId="31" fontId="5" fillId="6" borderId="19" xfId="0" applyNumberFormat="1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36" fillId="5" borderId="14" xfId="0" applyFont="1" applyFill="1" applyBorder="1" applyAlignment="1" applyProtection="1">
      <alignment horizontal="center" vertical="center"/>
    </xf>
    <xf numFmtId="0" fontId="36" fillId="5" borderId="12" xfId="0" applyFont="1" applyFill="1" applyBorder="1" applyAlignment="1" applyProtection="1">
      <alignment horizontal="center" vertical="center"/>
    </xf>
    <xf numFmtId="49" fontId="42" fillId="5" borderId="0" xfId="3" applyNumberFormat="1" applyFont="1" applyFill="1" applyBorder="1" applyAlignment="1" applyProtection="1">
      <alignment horizontal="left" vertical="justify" wrapText="1"/>
    </xf>
    <xf numFmtId="49" fontId="42" fillId="5" borderId="2" xfId="3" applyNumberFormat="1" applyFont="1" applyFill="1" applyBorder="1" applyAlignment="1" applyProtection="1">
      <alignment vertical="justify" wrapText="1"/>
    </xf>
    <xf numFmtId="49" fontId="42" fillId="5" borderId="0" xfId="3" applyNumberFormat="1" applyFont="1" applyFill="1" applyBorder="1" applyAlignment="1" applyProtection="1">
      <alignment horizontal="left" vertical="center" wrapText="1"/>
    </xf>
    <xf numFmtId="49" fontId="34" fillId="5" borderId="0" xfId="3" applyNumberFormat="1" applyFont="1" applyFill="1" applyBorder="1" applyAlignment="1" applyProtection="1">
      <alignment horizontal="right" vertical="center" wrapText="1"/>
    </xf>
    <xf numFmtId="0" fontId="0" fillId="5" borderId="0" xfId="0" applyFill="1" applyBorder="1" applyAlignment="1" applyProtection="1">
      <alignment horizontal="left" vertical="center" wrapText="1"/>
    </xf>
    <xf numFmtId="49" fontId="47" fillId="5" borderId="0" xfId="3" applyNumberFormat="1" applyFont="1" applyFill="1" applyBorder="1" applyAlignment="1" applyProtection="1">
      <alignment horizontal="left" vertical="center" wrapText="1"/>
    </xf>
    <xf numFmtId="176" fontId="46" fillId="0" borderId="21" xfId="3" applyNumberFormat="1" applyFont="1" applyFill="1" applyBorder="1" applyAlignment="1" applyProtection="1">
      <alignment horizontal="right" vertical="center" shrinkToFit="1"/>
    </xf>
    <xf numFmtId="49" fontId="5" fillId="5" borderId="0" xfId="3" applyNumberFormat="1" applyFont="1" applyFill="1" applyBorder="1" applyAlignment="1" applyProtection="1">
      <alignment horizontal="left" vertical="center" wrapText="1"/>
    </xf>
    <xf numFmtId="178" fontId="42" fillId="5" borderId="0" xfId="3" applyNumberFormat="1" applyFont="1" applyFill="1" applyBorder="1" applyAlignment="1" applyProtection="1">
      <alignment horizontal="right" vertical="center" wrapText="1"/>
    </xf>
    <xf numFmtId="49" fontId="42" fillId="5" borderId="0" xfId="3" applyNumberFormat="1" applyFont="1" applyFill="1" applyBorder="1" applyAlignment="1" applyProtection="1">
      <alignment horizontal="left" vertical="center"/>
    </xf>
    <xf numFmtId="0" fontId="48" fillId="5" borderId="0" xfId="0" applyFont="1" applyFill="1" applyBorder="1" applyProtection="1">
      <alignment vertical="center"/>
    </xf>
    <xf numFmtId="178" fontId="0" fillId="5" borderId="1" xfId="0" applyNumberFormat="1" applyFill="1" applyBorder="1" applyAlignment="1" applyProtection="1">
      <alignment vertical="center" shrinkToFit="1"/>
    </xf>
    <xf numFmtId="178" fontId="0" fillId="5" borderId="0" xfId="0" applyNumberFormat="1" applyFill="1" applyBorder="1" applyProtection="1">
      <alignment vertical="center"/>
    </xf>
    <xf numFmtId="177" fontId="4" fillId="5" borderId="0" xfId="0" applyNumberFormat="1" applyFont="1" applyFill="1" applyBorder="1" applyProtection="1">
      <alignment vertical="center"/>
    </xf>
    <xf numFmtId="178" fontId="5" fillId="5" borderId="0" xfId="0" applyNumberFormat="1" applyFont="1" applyFill="1" applyBorder="1" applyProtection="1">
      <alignment vertical="center"/>
    </xf>
    <xf numFmtId="49" fontId="47" fillId="5" borderId="0" xfId="3" applyNumberFormat="1" applyFont="1" applyFill="1" applyBorder="1" applyAlignment="1" applyProtection="1">
      <alignment horizontal="left" vertical="center" shrinkToFit="1"/>
    </xf>
    <xf numFmtId="176" fontId="42" fillId="0" borderId="1" xfId="3" applyNumberFormat="1" applyFont="1" applyFill="1" applyBorder="1" applyAlignment="1" applyProtection="1">
      <alignment horizontal="right" vertical="center" shrinkToFit="1"/>
    </xf>
    <xf numFmtId="176" fontId="42" fillId="5" borderId="0" xfId="3" applyNumberFormat="1" applyFont="1" applyFill="1" applyBorder="1" applyAlignment="1" applyProtection="1">
      <alignment horizontal="right" vertical="center" shrinkToFit="1"/>
    </xf>
    <xf numFmtId="49" fontId="42" fillId="5" borderId="28" xfId="3" applyNumberFormat="1" applyFont="1" applyFill="1" applyBorder="1" applyAlignment="1" applyProtection="1">
      <alignment horizontal="right" vertical="center" wrapText="1"/>
    </xf>
    <xf numFmtId="0" fontId="34" fillId="5" borderId="0" xfId="0" applyFont="1" applyFill="1" applyBorder="1" applyAlignment="1" applyProtection="1">
      <alignment vertical="center"/>
    </xf>
    <xf numFmtId="49" fontId="34" fillId="5" borderId="0" xfId="3" applyNumberFormat="1" applyFont="1" applyFill="1" applyBorder="1" applyAlignment="1" applyProtection="1">
      <alignment horizontal="left" vertical="center"/>
    </xf>
    <xf numFmtId="0" fontId="0" fillId="5" borderId="1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81" fontId="0" fillId="5" borderId="0" xfId="0" applyNumberFormat="1" applyFont="1" applyFill="1" applyBorder="1" applyAlignment="1" applyProtection="1">
      <alignment vertical="center" shrinkToFit="1"/>
    </xf>
    <xf numFmtId="178" fontId="49" fillId="0" borderId="21" xfId="0" applyNumberFormat="1" applyFont="1" applyFill="1" applyBorder="1" applyAlignment="1" applyProtection="1">
      <alignment horizontal="right" vertical="center" shrinkToFit="1"/>
      <protection locked="0"/>
    </xf>
    <xf numFmtId="178" fontId="13" fillId="4" borderId="1" xfId="0" applyNumberFormat="1" applyFont="1" applyFill="1" applyBorder="1" applyAlignment="1" applyProtection="1">
      <alignment horizontal="right" vertical="center" shrinkToFit="1"/>
      <protection locked="0"/>
    </xf>
    <xf numFmtId="178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177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180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179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0" fillId="5" borderId="43" xfId="0" applyFont="1" applyFill="1" applyBorder="1" applyAlignment="1" applyProtection="1">
      <alignment horizontal="center" vertical="center" wrapText="1"/>
      <protection locked="0"/>
    </xf>
    <xf numFmtId="0" fontId="2" fillId="5" borderId="44" xfId="0" applyFont="1" applyFill="1" applyBorder="1" applyAlignment="1" applyProtection="1">
      <alignment horizontal="center" vertical="center" wrapText="1"/>
      <protection locked="0"/>
    </xf>
    <xf numFmtId="0" fontId="2" fillId="5" borderId="45" xfId="0" applyFont="1" applyFill="1" applyBorder="1" applyAlignment="1" applyProtection="1">
      <alignment horizontal="center" vertical="center" wrapText="1"/>
      <protection locked="0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5" borderId="6" xfId="0" applyFont="1" applyFill="1" applyBorder="1" applyAlignment="1" applyProtection="1">
      <alignment horizontal="left" vertical="center" wrapText="1"/>
    </xf>
    <xf numFmtId="0" fontId="0" fillId="5" borderId="6" xfId="0" applyFont="1" applyFill="1" applyBorder="1" applyAlignment="1" applyProtection="1">
      <alignment vertical="center" wrapText="1"/>
    </xf>
    <xf numFmtId="190" fontId="9" fillId="5" borderId="61" xfId="0" applyNumberFormat="1" applyFont="1" applyFill="1" applyBorder="1" applyAlignment="1" applyProtection="1">
      <alignment horizontal="left" vertical="center" wrapText="1"/>
    </xf>
    <xf numFmtId="0" fontId="0" fillId="5" borderId="62" xfId="0" applyFill="1" applyBorder="1" applyAlignment="1" applyProtection="1">
      <alignment horizontal="left" vertical="center" wrapText="1"/>
    </xf>
    <xf numFmtId="0" fontId="0" fillId="3" borderId="43" xfId="0" applyFont="1" applyFill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0" fillId="5" borderId="31" xfId="0" applyFont="1" applyFill="1" applyBorder="1" applyAlignment="1" applyProtection="1">
      <alignment horizontal="left" vertical="center" wrapText="1"/>
    </xf>
    <xf numFmtId="0" fontId="0" fillId="5" borderId="25" xfId="0" applyFont="1" applyFill="1" applyBorder="1" applyAlignment="1" applyProtection="1">
      <alignment horizontal="left" vertical="center" wrapText="1"/>
    </xf>
    <xf numFmtId="0" fontId="1" fillId="5" borderId="25" xfId="0" applyFont="1" applyFill="1" applyBorder="1" applyAlignment="1" applyProtection="1">
      <alignment horizontal="left" vertical="center" wrapText="1"/>
    </xf>
    <xf numFmtId="0" fontId="1" fillId="5" borderId="47" xfId="0" applyFont="1" applyFill="1" applyBorder="1" applyAlignment="1" applyProtection="1">
      <alignment horizontal="left" vertical="center" wrapText="1"/>
    </xf>
    <xf numFmtId="0" fontId="1" fillId="5" borderId="33" xfId="0" applyFont="1" applyFill="1" applyBorder="1" applyAlignment="1" applyProtection="1">
      <alignment horizontal="left" vertical="center" wrapText="1"/>
    </xf>
    <xf numFmtId="0" fontId="1" fillId="5" borderId="34" xfId="0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left" vertical="center" wrapText="1"/>
    </xf>
    <xf numFmtId="0" fontId="2" fillId="5" borderId="47" xfId="0" applyFont="1" applyFill="1" applyBorder="1" applyAlignment="1" applyProtection="1">
      <alignment horizontal="left" vertical="center" wrapText="1"/>
    </xf>
    <xf numFmtId="186" fontId="9" fillId="5" borderId="38" xfId="0" applyNumberFormat="1" applyFont="1" applyFill="1" applyBorder="1" applyAlignment="1" applyProtection="1">
      <alignment horizontal="center" vertical="center" wrapText="1" shrinkToFit="1"/>
    </xf>
    <xf numFmtId="186" fontId="9" fillId="5" borderId="26" xfId="0" applyNumberFormat="1" applyFont="1" applyFill="1" applyBorder="1" applyAlignment="1" applyProtection="1">
      <alignment horizontal="center" vertical="center" wrapText="1" shrinkToFit="1"/>
    </xf>
    <xf numFmtId="0" fontId="9" fillId="5" borderId="38" xfId="0" applyFont="1" applyFill="1" applyBorder="1" applyAlignment="1" applyProtection="1">
      <alignment horizontal="center" vertical="center" wrapText="1" shrinkToFit="1"/>
    </xf>
    <xf numFmtId="0" fontId="9" fillId="5" borderId="26" xfId="0" applyFont="1" applyFill="1" applyBorder="1" applyAlignment="1" applyProtection="1">
      <alignment horizontal="center" vertical="center" wrapText="1" shrinkToFit="1"/>
    </xf>
    <xf numFmtId="0" fontId="0" fillId="5" borderId="24" xfId="0" applyFill="1" applyBorder="1" applyAlignment="1" applyProtection="1">
      <alignment horizontal="left" vertical="center" wrapText="1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center" wrapText="1"/>
    </xf>
    <xf numFmtId="0" fontId="0" fillId="5" borderId="30" xfId="0" applyFont="1" applyFill="1" applyBorder="1" applyAlignment="1" applyProtection="1">
      <alignment horizontal="center" vertical="center" wrapText="1" shrinkToFit="1"/>
    </xf>
    <xf numFmtId="0" fontId="0" fillId="5" borderId="12" xfId="0" applyFont="1" applyFill="1" applyBorder="1" applyAlignment="1" applyProtection="1">
      <alignment horizontal="center" vertical="center" wrapText="1" shrinkToFit="1"/>
    </xf>
    <xf numFmtId="0" fontId="0" fillId="5" borderId="36" xfId="0" applyFont="1" applyFill="1" applyBorder="1" applyAlignment="1" applyProtection="1">
      <alignment horizontal="left" vertical="center" wrapText="1" shrinkToFit="1"/>
    </xf>
    <xf numFmtId="0" fontId="0" fillId="5" borderId="48" xfId="0" applyFont="1" applyFill="1" applyBorder="1" applyAlignment="1" applyProtection="1">
      <alignment horizontal="left" vertical="center" wrapText="1" shrinkToFit="1"/>
    </xf>
    <xf numFmtId="0" fontId="0" fillId="5" borderId="49" xfId="0" applyFont="1" applyFill="1" applyBorder="1" applyAlignment="1" applyProtection="1">
      <alignment horizontal="left" vertical="center" wrapText="1" shrinkToFit="1"/>
    </xf>
    <xf numFmtId="0" fontId="5" fillId="0" borderId="3" xfId="0" applyFont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Border="1" applyAlignment="1" applyProtection="1">
      <alignment horizontal="center" vertical="center" shrinkToFit="1"/>
    </xf>
    <xf numFmtId="0" fontId="12" fillId="7" borderId="40" xfId="0" applyFont="1" applyFill="1" applyBorder="1" applyAlignment="1" applyProtection="1">
      <alignment horizontal="center" vertical="center"/>
    </xf>
    <xf numFmtId="0" fontId="12" fillId="7" borderId="41" xfId="0" applyFont="1" applyFill="1" applyBorder="1" applyAlignment="1" applyProtection="1">
      <alignment horizontal="center" vertical="center"/>
    </xf>
    <xf numFmtId="0" fontId="12" fillId="7" borderId="4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31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0" fillId="5" borderId="33" xfId="0" applyFont="1" applyFill="1" applyBorder="1" applyAlignment="1" applyProtection="1">
      <alignment horizontal="left" vertical="center" shrinkToFit="1"/>
    </xf>
    <xf numFmtId="0" fontId="0" fillId="5" borderId="34" xfId="0" applyFill="1" applyBorder="1" applyAlignment="1" applyProtection="1">
      <alignment horizontal="left" vertical="center" shrinkToFit="1"/>
    </xf>
    <xf numFmtId="0" fontId="0" fillId="5" borderId="39" xfId="0" applyFill="1" applyBorder="1" applyAlignment="1" applyProtection="1">
      <alignment horizontal="left" vertical="center" shrinkToFi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84" fontId="5" fillId="2" borderId="1" xfId="0" applyNumberFormat="1" applyFont="1" applyFill="1" applyBorder="1" applyAlignment="1" applyProtection="1">
      <alignment horizontal="left" vertical="top" wrapText="1"/>
      <protection locked="0"/>
    </xf>
    <xf numFmtId="184" fontId="5" fillId="2" borderId="16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9" fillId="5" borderId="36" xfId="0" applyFont="1" applyFill="1" applyBorder="1" applyAlignment="1" applyProtection="1">
      <alignment horizontal="left" vertical="center" wrapText="1"/>
    </xf>
    <xf numFmtId="0" fontId="9" fillId="5" borderId="37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right" vertical="center" shrinkToFit="1"/>
      <protection locked="0"/>
    </xf>
    <xf numFmtId="184" fontId="5" fillId="2" borderId="24" xfId="0" applyNumberFormat="1" applyFont="1" applyFill="1" applyBorder="1" applyAlignment="1" applyProtection="1">
      <alignment horizontal="left" vertical="center"/>
      <protection locked="0"/>
    </xf>
    <xf numFmtId="184" fontId="5" fillId="2" borderId="60" xfId="0" applyNumberFormat="1" applyFont="1" applyFill="1" applyBorder="1" applyAlignment="1" applyProtection="1">
      <alignment horizontal="left" vertical="center"/>
      <protection locked="0"/>
    </xf>
    <xf numFmtId="0" fontId="5" fillId="5" borderId="59" xfId="0" applyFont="1" applyFill="1" applyBorder="1" applyAlignment="1" applyProtection="1">
      <alignment horizontal="left" vertical="center"/>
    </xf>
    <xf numFmtId="0" fontId="5" fillId="5" borderId="58" xfId="0" applyFont="1" applyFill="1" applyBorder="1" applyAlignment="1" applyProtection="1">
      <alignment horizontal="left" vertical="center"/>
    </xf>
    <xf numFmtId="0" fontId="13" fillId="4" borderId="71" xfId="0" applyFont="1" applyFill="1" applyBorder="1" applyAlignment="1" applyProtection="1">
      <alignment horizontal="right" vertical="center"/>
      <protection locked="0"/>
    </xf>
    <xf numFmtId="0" fontId="13" fillId="4" borderId="59" xfId="0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center" vertical="center" wrapText="1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178" fontId="11" fillId="0" borderId="14" xfId="0" applyNumberFormat="1" applyFont="1" applyFill="1" applyBorder="1" applyAlignment="1" applyProtection="1">
      <alignment horizontal="center" vertical="center" shrinkToFit="1"/>
    </xf>
    <xf numFmtId="178" fontId="8" fillId="0" borderId="29" xfId="0" applyNumberFormat="1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wrapText="1"/>
    </xf>
    <xf numFmtId="180" fontId="9" fillId="0" borderId="14" xfId="0" applyNumberFormat="1" applyFont="1" applyFill="1" applyBorder="1" applyAlignment="1" applyProtection="1">
      <alignment horizontal="center" vertical="center" wrapText="1" shrinkToFit="1"/>
    </xf>
    <xf numFmtId="0" fontId="9" fillId="0" borderId="29" xfId="0" applyFont="1" applyFill="1" applyBorder="1" applyAlignment="1" applyProtection="1">
      <alignment horizontal="center" vertical="center" wrapText="1" shrinkToFit="1"/>
    </xf>
    <xf numFmtId="0" fontId="0" fillId="0" borderId="13" xfId="0" applyFill="1" applyBorder="1" applyAlignment="1" applyProtection="1">
      <alignment horizontal="center" vertical="center" wrapText="1"/>
    </xf>
    <xf numFmtId="0" fontId="0" fillId="5" borderId="30" xfId="0" applyFill="1" applyBorder="1" applyAlignment="1" applyProtection="1">
      <alignment horizontal="right" vertical="center" textRotation="255" wrapText="1"/>
    </xf>
    <xf numFmtId="178" fontId="11" fillId="0" borderId="12" xfId="0" applyNumberFormat="1" applyFont="1" applyFill="1" applyBorder="1" applyAlignment="1" applyProtection="1">
      <alignment horizontal="center" vertical="center" shrinkToFit="1"/>
    </xf>
    <xf numFmtId="178" fontId="8" fillId="0" borderId="72" xfId="0" applyNumberFormat="1" applyFont="1" applyFill="1" applyBorder="1" applyAlignment="1" applyProtection="1">
      <alignment horizontal="center" vertical="center" shrinkToFit="1"/>
    </xf>
    <xf numFmtId="0" fontId="0" fillId="5" borderId="13" xfId="0" applyFill="1" applyBorder="1" applyAlignment="1" applyProtection="1">
      <alignment horizontal="right" vertical="center" textRotation="255" wrapText="1"/>
    </xf>
    <xf numFmtId="180" fontId="9" fillId="0" borderId="9" xfId="0" applyNumberFormat="1" applyFont="1" applyFill="1" applyBorder="1" applyAlignment="1" applyProtection="1">
      <alignment horizontal="center" vertical="center" wrapText="1" shrinkToFi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5" fillId="0" borderId="65" xfId="0" applyFont="1" applyBorder="1" applyAlignment="1" applyProtection="1">
      <alignment horizontal="center" vertical="center" shrinkToFit="1"/>
    </xf>
    <xf numFmtId="0" fontId="5" fillId="0" borderId="66" xfId="0" applyFont="1" applyBorder="1" applyAlignment="1" applyProtection="1">
      <alignment horizontal="center" vertical="center" shrinkToFit="1"/>
    </xf>
    <xf numFmtId="0" fontId="11" fillId="5" borderId="0" xfId="0" applyFont="1" applyFill="1" applyBorder="1" applyAlignment="1" applyProtection="1">
      <alignment horizontal="left" vertical="center" shrinkToFit="1"/>
    </xf>
    <xf numFmtId="0" fontId="11" fillId="5" borderId="2" xfId="0" applyFont="1" applyFill="1" applyBorder="1" applyAlignment="1" applyProtection="1">
      <alignment horizontal="left" vertical="center" shrinkToFit="1"/>
    </xf>
    <xf numFmtId="49" fontId="5" fillId="5" borderId="0" xfId="3" applyNumberFormat="1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center" wrapText="1"/>
    </xf>
    <xf numFmtId="38" fontId="5" fillId="5" borderId="0" xfId="3" applyFont="1" applyFill="1" applyBorder="1" applyAlignment="1" applyProtection="1">
      <alignment horizontal="left" vertical="center" shrinkToFit="1"/>
    </xf>
    <xf numFmtId="0" fontId="12" fillId="9" borderId="40" xfId="0" applyFont="1" applyFill="1" applyBorder="1" applyAlignment="1" applyProtection="1">
      <alignment horizontal="center" vertical="center"/>
    </xf>
    <xf numFmtId="0" fontId="12" fillId="9" borderId="41" xfId="0" applyFont="1" applyFill="1" applyBorder="1" applyAlignment="1" applyProtection="1">
      <alignment horizontal="center" vertical="center"/>
    </xf>
    <xf numFmtId="0" fontId="12" fillId="9" borderId="42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</xf>
    <xf numFmtId="0" fontId="5" fillId="0" borderId="6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49" fontId="42" fillId="5" borderId="0" xfId="3" applyNumberFormat="1" applyFont="1" applyFill="1" applyBorder="1" applyAlignment="1" applyProtection="1">
      <alignment horizontal="left" vertical="top" wrapText="1"/>
    </xf>
    <xf numFmtId="0" fontId="13" fillId="0" borderId="18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64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shrinkToFit="1"/>
    </xf>
    <xf numFmtId="49" fontId="42" fillId="0" borderId="38" xfId="3" applyNumberFormat="1" applyFont="1" applyBorder="1" applyAlignment="1" applyProtection="1">
      <alignment horizontal="center" vertical="center" wrapText="1"/>
    </xf>
    <xf numFmtId="49" fontId="42" fillId="0" borderId="24" xfId="3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49" fontId="18" fillId="5" borderId="0" xfId="3" applyNumberFormat="1" applyFont="1" applyFill="1" applyBorder="1" applyAlignment="1" applyProtection="1">
      <alignment horizontal="left" vertical="center" wrapText="1"/>
    </xf>
    <xf numFmtId="38" fontId="5" fillId="5" borderId="0" xfId="3" applyFont="1" applyFill="1" applyBorder="1" applyAlignment="1" applyProtection="1">
      <alignment horizontal="center" vertical="center"/>
    </xf>
    <xf numFmtId="49" fontId="5" fillId="5" borderId="0" xfId="3" applyNumberFormat="1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horizontal="center" vertical="center" shrinkToFit="1"/>
    </xf>
    <xf numFmtId="0" fontId="11" fillId="5" borderId="2" xfId="0" applyFont="1" applyFill="1" applyBorder="1" applyAlignment="1" applyProtection="1">
      <alignment horizontal="center" vertical="center" shrinkToFit="1"/>
    </xf>
    <xf numFmtId="185" fontId="5" fillId="4" borderId="67" xfId="0" applyNumberFormat="1" applyFont="1" applyFill="1" applyBorder="1" applyAlignment="1" applyProtection="1">
      <alignment horizontal="center" vertical="center" shrinkToFit="1"/>
      <protection locked="0"/>
    </xf>
    <xf numFmtId="185" fontId="5" fillId="4" borderId="68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67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Border="1" applyAlignment="1" applyProtection="1">
      <alignment horizontal="left" vertical="top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5" fillId="0" borderId="41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185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</xf>
    <xf numFmtId="0" fontId="34" fillId="5" borderId="0" xfId="0" applyFont="1" applyFill="1" applyBorder="1" applyAlignment="1" applyProtection="1">
      <alignment horizontal="left" vertical="justify" wrapText="1"/>
    </xf>
    <xf numFmtId="185" fontId="5" fillId="4" borderId="41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0" xfId="0" applyFont="1" applyFill="1" applyBorder="1" applyAlignment="1" applyProtection="1">
      <alignment horizontal="left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64" xfId="0" applyBorder="1" applyAlignment="1" applyProtection="1">
      <alignment horizontal="center" vertical="center" shrinkToFit="1"/>
    </xf>
    <xf numFmtId="0" fontId="13" fillId="0" borderId="59" xfId="0" applyFont="1" applyBorder="1" applyAlignment="1" applyProtection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18" fillId="5" borderId="0" xfId="0" applyFont="1" applyFill="1" applyBorder="1" applyAlignment="1" applyProtection="1">
      <alignment vertical="center" shrinkToFit="1"/>
    </xf>
    <xf numFmtId="0" fontId="0" fillId="5" borderId="0" xfId="0" applyFill="1" applyBorder="1" applyAlignment="1" applyProtection="1">
      <alignment vertical="center" shrinkToFit="1"/>
    </xf>
    <xf numFmtId="0" fontId="5" fillId="5" borderId="2" xfId="0" applyFont="1" applyFill="1" applyBorder="1" applyAlignment="1" applyProtection="1">
      <alignment horizontal="left" vertical="top" wrapText="1"/>
    </xf>
    <xf numFmtId="0" fontId="12" fillId="9" borderId="50" xfId="0" applyFont="1" applyFill="1" applyBorder="1" applyAlignment="1" applyProtection="1">
      <alignment horizontal="center" vertical="center"/>
    </xf>
    <xf numFmtId="0" fontId="12" fillId="9" borderId="51" xfId="0" applyFont="1" applyFill="1" applyBorder="1" applyAlignment="1" applyProtection="1">
      <alignment horizontal="center" vertical="center"/>
    </xf>
    <xf numFmtId="0" fontId="12" fillId="9" borderId="52" xfId="0" applyFont="1" applyFill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 shrinkToFit="1"/>
    </xf>
    <xf numFmtId="0" fontId="5" fillId="0" borderId="55" xfId="0" applyFont="1" applyBorder="1" applyAlignment="1" applyProtection="1">
      <alignment horizontal="center" vertical="center" wrapText="1"/>
    </xf>
    <xf numFmtId="0" fontId="5" fillId="0" borderId="56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5" fillId="0" borderId="46" xfId="0" applyFont="1" applyBorder="1" applyAlignment="1" applyProtection="1">
      <alignment horizontal="center" vertical="center"/>
    </xf>
  </cellXfs>
  <cellStyles count="4">
    <cellStyle name="パーセント" xfId="1" builtinId="5"/>
    <cellStyle name="パーセント 2" xfId="2"/>
    <cellStyle name="桁区切り" xfId="3" builtinId="6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emf"/><Relationship Id="rId1" Type="http://schemas.openxmlformats.org/officeDocument/2006/relationships/image" Target="../media/image1.jpeg"/><Relationship Id="rId5" Type="http://schemas.openxmlformats.org/officeDocument/2006/relationships/image" Target="../media/image7.emf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80</xdr:row>
      <xdr:rowOff>30480</xdr:rowOff>
    </xdr:from>
    <xdr:to>
      <xdr:col>5</xdr:col>
      <xdr:colOff>685800</xdr:colOff>
      <xdr:row>91</xdr:row>
      <xdr:rowOff>38100</xdr:rowOff>
    </xdr:to>
    <xdr:pic>
      <xdr:nvPicPr>
        <xdr:cNvPr id="51750" name="図 13" descr="白紙.JPG">
          <a:extLst>
            <a:ext uri="{FF2B5EF4-FFF2-40B4-BE49-F238E27FC236}">
              <a16:creationId xmlns:a16="http://schemas.microsoft.com/office/drawing/2014/main" xmlns="" id="{00000000-0008-0000-0100-000026C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5895320"/>
          <a:ext cx="2781300" cy="185166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6</xdr:col>
      <xdr:colOff>53340</xdr:colOff>
      <xdr:row>80</xdr:row>
      <xdr:rowOff>7620</xdr:rowOff>
    </xdr:from>
    <xdr:to>
      <xdr:col>11</xdr:col>
      <xdr:colOff>198120</xdr:colOff>
      <xdr:row>91</xdr:row>
      <xdr:rowOff>15240</xdr:rowOff>
    </xdr:to>
    <xdr:pic>
      <xdr:nvPicPr>
        <xdr:cNvPr id="51751" name="図 13" descr="白紙.JPG">
          <a:extLst>
            <a:ext uri="{FF2B5EF4-FFF2-40B4-BE49-F238E27FC236}">
              <a16:creationId xmlns:a16="http://schemas.microsoft.com/office/drawing/2014/main" xmlns="" id="{00000000-0008-0000-0100-000027C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5872460"/>
          <a:ext cx="2750820" cy="185166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292677</xdr:colOff>
      <xdr:row>37</xdr:row>
      <xdr:rowOff>84859</xdr:rowOff>
    </xdr:from>
    <xdr:to>
      <xdr:col>10</xdr:col>
      <xdr:colOff>422217</xdr:colOff>
      <xdr:row>41</xdr:row>
      <xdr:rowOff>1040</xdr:rowOff>
    </xdr:to>
    <xdr:pic>
      <xdr:nvPicPr>
        <xdr:cNvPr id="51752" name="図 22">
          <a:extLst>
            <a:ext uri="{FF2B5EF4-FFF2-40B4-BE49-F238E27FC236}">
              <a16:creationId xmlns:a16="http://schemas.microsoft.com/office/drawing/2014/main" xmlns="" id="{00000000-0008-0000-0100-000028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1"/>
        <a:stretch>
          <a:fillRect/>
        </a:stretch>
      </xdr:blipFill>
      <xdr:spPr bwMode="auto">
        <a:xfrm>
          <a:off x="647700" y="7427768"/>
          <a:ext cx="5671358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18</xdr:row>
      <xdr:rowOff>175260</xdr:rowOff>
    </xdr:from>
    <xdr:to>
      <xdr:col>7</xdr:col>
      <xdr:colOff>30480</xdr:colOff>
      <xdr:row>21</xdr:row>
      <xdr:rowOff>38100</xdr:rowOff>
    </xdr:to>
    <xdr:pic>
      <xdr:nvPicPr>
        <xdr:cNvPr id="51753" name="図 10">
          <a:extLst>
            <a:ext uri="{FF2B5EF4-FFF2-40B4-BE49-F238E27FC236}">
              <a16:creationId xmlns:a16="http://schemas.microsoft.com/office/drawing/2014/main" xmlns="" id="{00000000-0008-0000-0100-000029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8" r="32536"/>
        <a:stretch>
          <a:fillRect/>
        </a:stretch>
      </xdr:blipFill>
      <xdr:spPr bwMode="auto">
        <a:xfrm>
          <a:off x="1630680" y="4442460"/>
          <a:ext cx="2011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18</xdr:row>
      <xdr:rowOff>121920</xdr:rowOff>
    </xdr:from>
    <xdr:to>
      <xdr:col>3</xdr:col>
      <xdr:colOff>480060</xdr:colOff>
      <xdr:row>21</xdr:row>
      <xdr:rowOff>45720</xdr:rowOff>
    </xdr:to>
    <xdr:pic>
      <xdr:nvPicPr>
        <xdr:cNvPr id="51754" name="図 11">
          <a:extLst>
            <a:ext uri="{FF2B5EF4-FFF2-40B4-BE49-F238E27FC236}">
              <a16:creationId xmlns:a16="http://schemas.microsoft.com/office/drawing/2014/main" xmlns="" id="{00000000-0008-0000-0100-00002A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3" r="42372"/>
        <a:stretch>
          <a:fillRect/>
        </a:stretch>
      </xdr:blipFill>
      <xdr:spPr bwMode="auto">
        <a:xfrm>
          <a:off x="629343" y="4373534"/>
          <a:ext cx="102835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68580</xdr:colOff>
      <xdr:row>31</xdr:row>
      <xdr:rowOff>137160</xdr:rowOff>
    </xdr:from>
    <xdr:to>
      <xdr:col>5</xdr:col>
      <xdr:colOff>594360</xdr:colOff>
      <xdr:row>32</xdr:row>
      <xdr:rowOff>314327</xdr:rowOff>
    </xdr:to>
    <xdr:pic>
      <xdr:nvPicPr>
        <xdr:cNvPr id="51756" name="図 20">
          <a:extLst>
            <a:ext uri="{FF2B5EF4-FFF2-40B4-BE49-F238E27FC236}">
              <a16:creationId xmlns:a16="http://schemas.microsoft.com/office/drawing/2014/main" xmlns="" id="{00000000-0008-0000-0100-00002C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>
          <a:fillRect/>
        </a:stretch>
      </xdr:blipFill>
      <xdr:spPr bwMode="auto">
        <a:xfrm>
          <a:off x="1752600" y="6819900"/>
          <a:ext cx="12725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297180</xdr:colOff>
      <xdr:row>45</xdr:row>
      <xdr:rowOff>0</xdr:rowOff>
    </xdr:from>
    <xdr:to>
      <xdr:col>4</xdr:col>
      <xdr:colOff>152400</xdr:colOff>
      <xdr:row>46</xdr:row>
      <xdr:rowOff>30477</xdr:rowOff>
    </xdr:to>
    <xdr:pic>
      <xdr:nvPicPr>
        <xdr:cNvPr id="51757" name="図 21">
          <a:extLst>
            <a:ext uri="{FF2B5EF4-FFF2-40B4-BE49-F238E27FC236}">
              <a16:creationId xmlns:a16="http://schemas.microsoft.com/office/drawing/2014/main" xmlns="" id="{00000000-0008-0000-0100-00002D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7"/>
        <a:stretch>
          <a:fillRect/>
        </a:stretch>
      </xdr:blipFill>
      <xdr:spPr bwMode="auto">
        <a:xfrm>
          <a:off x="617220" y="9563100"/>
          <a:ext cx="12192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297180</xdr:colOff>
      <xdr:row>67</xdr:row>
      <xdr:rowOff>121920</xdr:rowOff>
    </xdr:from>
    <xdr:to>
      <xdr:col>4</xdr:col>
      <xdr:colOff>144780</xdr:colOff>
      <xdr:row>70</xdr:row>
      <xdr:rowOff>2684</xdr:rowOff>
    </xdr:to>
    <xdr:pic>
      <xdr:nvPicPr>
        <xdr:cNvPr id="51758" name="図 21">
          <a:extLst>
            <a:ext uri="{FF2B5EF4-FFF2-40B4-BE49-F238E27FC236}">
              <a16:creationId xmlns:a16="http://schemas.microsoft.com/office/drawing/2014/main" xmlns="" id="{00000000-0008-0000-0100-00002EC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7"/>
        <a:stretch>
          <a:fillRect/>
        </a:stretch>
      </xdr:blipFill>
      <xdr:spPr bwMode="auto">
        <a:xfrm>
          <a:off x="617220" y="13716000"/>
          <a:ext cx="12115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242456</xdr:colOff>
      <xdr:row>32</xdr:row>
      <xdr:rowOff>69273</xdr:rowOff>
    </xdr:from>
    <xdr:to>
      <xdr:col>3</xdr:col>
      <xdr:colOff>408669</xdr:colOff>
      <xdr:row>32</xdr:row>
      <xdr:rowOff>279137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952501" y="6832023"/>
          <a:ext cx="633804" cy="2098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437653</xdr:colOff>
      <xdr:row>27</xdr:row>
      <xdr:rowOff>44726</xdr:rowOff>
    </xdr:from>
    <xdr:to>
      <xdr:col>7</xdr:col>
      <xdr:colOff>561892</xdr:colOff>
      <xdr:row>38</xdr:row>
      <xdr:rowOff>166646</xdr:rowOff>
    </xdr:to>
    <xdr:pic>
      <xdr:nvPicPr>
        <xdr:cNvPr id="59504" name="図 13" descr="白紙.JPG">
          <a:extLst>
            <a:ext uri="{FF2B5EF4-FFF2-40B4-BE49-F238E27FC236}">
              <a16:creationId xmlns:a16="http://schemas.microsoft.com/office/drawing/2014/main" xmlns="" id="{00000000-0008-0000-0200-000070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53" y="5245376"/>
          <a:ext cx="4267614" cy="221742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</xdr:colOff>
      <xdr:row>41</xdr:row>
      <xdr:rowOff>68580</xdr:rowOff>
    </xdr:from>
    <xdr:to>
      <xdr:col>7</xdr:col>
      <xdr:colOff>571500</xdr:colOff>
      <xdr:row>53</xdr:row>
      <xdr:rowOff>7620</xdr:rowOff>
    </xdr:to>
    <xdr:pic>
      <xdr:nvPicPr>
        <xdr:cNvPr id="59505" name="図 13" descr="白紙.JPG">
          <a:extLst>
            <a:ext uri="{FF2B5EF4-FFF2-40B4-BE49-F238E27FC236}">
              <a16:creationId xmlns:a16="http://schemas.microsoft.com/office/drawing/2014/main" xmlns="" id="{00000000-0008-0000-0200-000071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49540"/>
          <a:ext cx="3893820" cy="222504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291548</xdr:colOff>
      <xdr:row>13</xdr:row>
      <xdr:rowOff>16897</xdr:rowOff>
    </xdr:from>
    <xdr:to>
      <xdr:col>3</xdr:col>
      <xdr:colOff>421088</xdr:colOff>
      <xdr:row>15</xdr:row>
      <xdr:rowOff>180561</xdr:rowOff>
    </xdr:to>
    <xdr:pic>
      <xdr:nvPicPr>
        <xdr:cNvPr id="59506" name="図 4">
          <a:extLst>
            <a:ext uri="{FF2B5EF4-FFF2-40B4-BE49-F238E27FC236}">
              <a16:creationId xmlns:a16="http://schemas.microsoft.com/office/drawing/2014/main" xmlns="" id="{00000000-0008-0000-0200-00007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16" r="40485"/>
        <a:stretch>
          <a:fillRect/>
        </a:stretch>
      </xdr:blipFill>
      <xdr:spPr bwMode="auto">
        <a:xfrm>
          <a:off x="738809" y="2683897"/>
          <a:ext cx="1189714" cy="461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85</xdr:row>
      <xdr:rowOff>68580</xdr:rowOff>
    </xdr:from>
    <xdr:to>
      <xdr:col>9</xdr:col>
      <xdr:colOff>449580</xdr:colOff>
      <xdr:row>103</xdr:row>
      <xdr:rowOff>152400</xdr:rowOff>
    </xdr:to>
    <xdr:pic>
      <xdr:nvPicPr>
        <xdr:cNvPr id="54026" name="図 13" descr="白紙.JPG">
          <a:extLst>
            <a:ext uri="{FF2B5EF4-FFF2-40B4-BE49-F238E27FC236}">
              <a16:creationId xmlns:a16="http://schemas.microsoft.com/office/drawing/2014/main" xmlns="" id="{00000000-0008-0000-0300-00000AD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518380"/>
          <a:ext cx="4732020" cy="310134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60960</xdr:colOff>
      <xdr:row>66</xdr:row>
      <xdr:rowOff>47625</xdr:rowOff>
    </xdr:from>
    <xdr:to>
      <xdr:col>9</xdr:col>
      <xdr:colOff>472440</xdr:colOff>
      <xdr:row>83</xdr:row>
      <xdr:rowOff>32385</xdr:rowOff>
    </xdr:to>
    <xdr:pic>
      <xdr:nvPicPr>
        <xdr:cNvPr id="54027" name="図 13" descr="白紙.JPG">
          <a:extLst>
            <a:ext uri="{FF2B5EF4-FFF2-40B4-BE49-F238E27FC236}">
              <a16:creationId xmlns:a16="http://schemas.microsoft.com/office/drawing/2014/main" xmlns="" id="{00000000-0008-0000-0300-00000BD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3944600"/>
          <a:ext cx="5240655" cy="322326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375285</xdr:colOff>
      <xdr:row>40</xdr:row>
      <xdr:rowOff>171450</xdr:rowOff>
    </xdr:from>
    <xdr:to>
      <xdr:col>5</xdr:col>
      <xdr:colOff>304800</xdr:colOff>
      <xdr:row>43</xdr:row>
      <xdr:rowOff>47625</xdr:rowOff>
    </xdr:to>
    <xdr:pic>
      <xdr:nvPicPr>
        <xdr:cNvPr id="54028" name="図 12">
          <a:extLst>
            <a:ext uri="{FF2B5EF4-FFF2-40B4-BE49-F238E27FC236}">
              <a16:creationId xmlns:a16="http://schemas.microsoft.com/office/drawing/2014/main" xmlns="" id="{00000000-0008-0000-0300-00000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8" r="32536"/>
        <a:stretch>
          <a:fillRect/>
        </a:stretch>
      </xdr:blipFill>
      <xdr:spPr bwMode="auto">
        <a:xfrm>
          <a:off x="641985" y="7334250"/>
          <a:ext cx="220599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567690</xdr:colOff>
      <xdr:row>53</xdr:row>
      <xdr:rowOff>17145</xdr:rowOff>
    </xdr:from>
    <xdr:to>
      <xdr:col>6</xdr:col>
      <xdr:colOff>232410</xdr:colOff>
      <xdr:row>55</xdr:row>
      <xdr:rowOff>53340</xdr:rowOff>
    </xdr:to>
    <xdr:pic>
      <xdr:nvPicPr>
        <xdr:cNvPr id="54030" name="図 14">
          <a:extLst>
            <a:ext uri="{FF2B5EF4-FFF2-40B4-BE49-F238E27FC236}">
              <a16:creationId xmlns:a16="http://schemas.microsoft.com/office/drawing/2014/main" xmlns="" id="{00000000-0008-0000-0300-00000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>
          <a:fillRect/>
        </a:stretch>
      </xdr:blipFill>
      <xdr:spPr bwMode="auto">
        <a:xfrm>
          <a:off x="1844040" y="9761220"/>
          <a:ext cx="155067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40642</xdr:colOff>
      <xdr:row>15</xdr:row>
      <xdr:rowOff>41869</xdr:rowOff>
    </xdr:from>
    <xdr:to>
      <xdr:col>9</xdr:col>
      <xdr:colOff>119665</xdr:colOff>
      <xdr:row>22</xdr:row>
      <xdr:rowOff>111125</xdr:rowOff>
    </xdr:to>
    <xdr:pic>
      <xdr:nvPicPr>
        <xdr:cNvPr id="54031" name="Picture 2">
          <a:extLst>
            <a:ext uri="{FF2B5EF4-FFF2-40B4-BE49-F238E27FC236}">
              <a16:creationId xmlns:a16="http://schemas.microsoft.com/office/drawing/2014/main" xmlns="" id="{00000000-0008-0000-0300-00000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80" y="3018432"/>
          <a:ext cx="3206398" cy="1402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53</xdr:row>
      <xdr:rowOff>161925</xdr:rowOff>
    </xdr:from>
    <xdr:to>
      <xdr:col>3</xdr:col>
      <xdr:colOff>252804</xdr:colOff>
      <xdr:row>54</xdr:row>
      <xdr:rowOff>152714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95350" y="9906000"/>
          <a:ext cx="633804" cy="2098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12</xdr:row>
      <xdr:rowOff>15240</xdr:rowOff>
    </xdr:from>
    <xdr:to>
      <xdr:col>3</xdr:col>
      <xdr:colOff>76200</xdr:colOff>
      <xdr:row>12</xdr:row>
      <xdr:rowOff>274320</xdr:rowOff>
    </xdr:to>
    <xdr:pic>
      <xdr:nvPicPr>
        <xdr:cNvPr id="52710" name="図 3">
          <a:extLst>
            <a:ext uri="{FF2B5EF4-FFF2-40B4-BE49-F238E27FC236}">
              <a16:creationId xmlns:a16="http://schemas.microsoft.com/office/drawing/2014/main" xmlns="" id="{00000000-0008-0000-0400-0000E6C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040" r="44518"/>
        <a:stretch>
          <a:fillRect/>
        </a:stretch>
      </xdr:blipFill>
      <xdr:spPr bwMode="auto">
        <a:xfrm>
          <a:off x="838200" y="2501265"/>
          <a:ext cx="695325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127635</xdr:colOff>
      <xdr:row>33</xdr:row>
      <xdr:rowOff>129540</xdr:rowOff>
    </xdr:from>
    <xdr:to>
      <xdr:col>3</xdr:col>
      <xdr:colOff>379095</xdr:colOff>
      <xdr:row>34</xdr:row>
      <xdr:rowOff>220980</xdr:rowOff>
    </xdr:to>
    <xdr:pic>
      <xdr:nvPicPr>
        <xdr:cNvPr id="52711" name="図 4">
          <a:extLst>
            <a:ext uri="{FF2B5EF4-FFF2-40B4-BE49-F238E27FC236}">
              <a16:creationId xmlns:a16="http://schemas.microsoft.com/office/drawing/2014/main" xmlns="" id="{00000000-0008-0000-0400-0000E7C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93" r="42178"/>
        <a:stretch>
          <a:fillRect/>
        </a:stretch>
      </xdr:blipFill>
      <xdr:spPr bwMode="auto">
        <a:xfrm>
          <a:off x="889635" y="6473190"/>
          <a:ext cx="94678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6"/>
  <sheetViews>
    <sheetView tabSelected="1" showWhiteSpace="0" view="pageBreakPreview" zoomScaleNormal="100" zoomScaleSheetLayoutView="100" workbookViewId="0">
      <selection activeCell="B5" sqref="B5:F5"/>
    </sheetView>
  </sheetViews>
  <sheetFormatPr defaultColWidth="9" defaultRowHeight="13.5"/>
  <cols>
    <col min="1" max="1" width="13" style="1" customWidth="1"/>
    <col min="2" max="2" width="13.125" style="1" customWidth="1"/>
    <col min="3" max="3" width="7.125" style="1" customWidth="1"/>
    <col min="4" max="4" width="6.5" style="1" customWidth="1"/>
    <col min="5" max="5" width="4.125" style="1" customWidth="1"/>
    <col min="6" max="6" width="4.5" style="1" customWidth="1"/>
    <col min="7" max="7" width="7.375" style="1" customWidth="1"/>
    <col min="8" max="8" width="10.5" style="1" customWidth="1"/>
    <col min="9" max="9" width="7" style="1" customWidth="1"/>
    <col min="10" max="10" width="8.375" style="1" customWidth="1"/>
    <col min="11" max="11" width="8.125" style="1" customWidth="1"/>
    <col min="12" max="12" width="3.5" style="1" customWidth="1"/>
    <col min="13" max="13" width="19.5" style="1" bestFit="1" customWidth="1"/>
    <col min="14" max="14" width="5.25" style="1" customWidth="1"/>
    <col min="15" max="15" width="5.125" style="1" customWidth="1"/>
    <col min="16" max="16" width="6.5" style="1" customWidth="1"/>
    <col min="17" max="17" width="12.875" style="1" customWidth="1"/>
    <col min="18" max="16384" width="9" style="1"/>
  </cols>
  <sheetData>
    <row r="1" spans="1:13" ht="15" customHeight="1" thickBot="1">
      <c r="A1" s="274"/>
      <c r="B1" s="274"/>
      <c r="C1" s="274"/>
      <c r="D1" s="274"/>
      <c r="E1" s="274"/>
      <c r="F1" s="274"/>
      <c r="G1" s="275"/>
      <c r="H1" s="276"/>
      <c r="I1" s="275"/>
      <c r="J1" s="354"/>
      <c r="K1" s="354"/>
    </row>
    <row r="2" spans="1:13" ht="18.75" customHeight="1">
      <c r="A2" s="357" t="s">
        <v>79</v>
      </c>
      <c r="B2" s="358"/>
      <c r="C2" s="358"/>
      <c r="D2" s="358"/>
      <c r="E2" s="358"/>
      <c r="F2" s="358"/>
      <c r="G2" s="358"/>
      <c r="H2" s="358"/>
      <c r="I2" s="358"/>
      <c r="J2" s="358"/>
      <c r="K2" s="359"/>
    </row>
    <row r="3" spans="1:13" ht="20.25" customHeight="1">
      <c r="A3" s="326" t="s">
        <v>7</v>
      </c>
      <c r="B3" s="355" t="s">
        <v>66</v>
      </c>
      <c r="C3" s="355"/>
      <c r="D3" s="355"/>
      <c r="E3" s="355"/>
      <c r="F3" s="355"/>
      <c r="G3" s="355"/>
      <c r="H3" s="355"/>
      <c r="I3" s="2" t="s">
        <v>91</v>
      </c>
      <c r="J3" s="367"/>
      <c r="K3" s="368"/>
    </row>
    <row r="4" spans="1:13" ht="20.25" customHeight="1">
      <c r="A4" s="364"/>
      <c r="B4" s="355"/>
      <c r="C4" s="355"/>
      <c r="D4" s="355"/>
      <c r="E4" s="355"/>
      <c r="F4" s="355"/>
      <c r="G4" s="355"/>
      <c r="H4" s="355"/>
      <c r="I4" s="2" t="s">
        <v>14</v>
      </c>
      <c r="J4" s="365"/>
      <c r="K4" s="366"/>
    </row>
    <row r="5" spans="1:13" ht="27" customHeight="1">
      <c r="A5" s="190" t="s">
        <v>8</v>
      </c>
      <c r="B5" s="363"/>
      <c r="C5" s="363"/>
      <c r="D5" s="363"/>
      <c r="E5" s="363"/>
      <c r="F5" s="363"/>
      <c r="G5" s="360" t="s">
        <v>1</v>
      </c>
      <c r="H5" s="371"/>
      <c r="I5" s="371"/>
      <c r="J5" s="371"/>
      <c r="K5" s="372"/>
      <c r="M5" s="3"/>
    </row>
    <row r="6" spans="1:13" ht="27" customHeight="1">
      <c r="A6" s="190" t="s">
        <v>0</v>
      </c>
      <c r="B6" s="380"/>
      <c r="C6" s="380"/>
      <c r="D6" s="380"/>
      <c r="E6" s="380"/>
      <c r="F6" s="380"/>
      <c r="G6" s="360"/>
      <c r="H6" s="371"/>
      <c r="I6" s="371"/>
      <c r="J6" s="371"/>
      <c r="K6" s="372"/>
      <c r="M6" s="3"/>
    </row>
    <row r="7" spans="1:13" ht="27" customHeight="1">
      <c r="A7" s="278" t="s">
        <v>3</v>
      </c>
      <c r="B7" s="361"/>
      <c r="C7" s="361"/>
      <c r="D7" s="362"/>
      <c r="E7" s="362"/>
      <c r="F7" s="362"/>
      <c r="G7" s="356" t="s">
        <v>15</v>
      </c>
      <c r="H7" s="376"/>
      <c r="I7" s="376"/>
      <c r="J7" s="376"/>
      <c r="K7" s="377"/>
    </row>
    <row r="8" spans="1:13" ht="20.25" customHeight="1">
      <c r="A8" s="279" t="s">
        <v>16</v>
      </c>
      <c r="B8" s="212"/>
      <c r="C8" s="280" t="s">
        <v>32</v>
      </c>
      <c r="D8" s="388"/>
      <c r="E8" s="388"/>
      <c r="F8" s="389"/>
      <c r="G8" s="356"/>
      <c r="H8" s="376"/>
      <c r="I8" s="376"/>
      <c r="J8" s="376"/>
      <c r="K8" s="377"/>
    </row>
    <row r="9" spans="1:13" ht="39" customHeight="1">
      <c r="A9" s="279" t="s">
        <v>17</v>
      </c>
      <c r="B9" s="378"/>
      <c r="C9" s="378"/>
      <c r="D9" s="378"/>
      <c r="E9" s="378"/>
      <c r="F9" s="378"/>
      <c r="G9" s="378"/>
      <c r="H9" s="378"/>
      <c r="I9" s="378"/>
      <c r="J9" s="378"/>
      <c r="K9" s="379"/>
    </row>
    <row r="10" spans="1:13" ht="20.25" customHeight="1">
      <c r="A10" s="326" t="s">
        <v>5</v>
      </c>
      <c r="B10" s="262" t="s">
        <v>40</v>
      </c>
      <c r="C10" s="277"/>
      <c r="D10" s="191" t="s">
        <v>33</v>
      </c>
      <c r="E10" s="387"/>
      <c r="F10" s="387"/>
      <c r="G10" s="191" t="s">
        <v>18</v>
      </c>
      <c r="H10" s="263"/>
      <c r="I10" s="192" t="s">
        <v>19</v>
      </c>
      <c r="J10" s="259" t="s">
        <v>10</v>
      </c>
      <c r="K10" s="43"/>
    </row>
    <row r="11" spans="1:13" ht="20.25" customHeight="1">
      <c r="A11" s="326"/>
      <c r="B11" s="259" t="s">
        <v>4</v>
      </c>
      <c r="C11" s="369" t="s">
        <v>228</v>
      </c>
      <c r="D11" s="370"/>
      <c r="E11" s="370"/>
      <c r="F11" s="370"/>
      <c r="G11" s="335" t="s">
        <v>54</v>
      </c>
      <c r="H11" s="335"/>
      <c r="I11" s="381" t="s">
        <v>228</v>
      </c>
      <c r="J11" s="381"/>
      <c r="K11" s="382"/>
    </row>
    <row r="12" spans="1:13" ht="27.75" customHeight="1" thickBot="1">
      <c r="A12" s="327"/>
      <c r="B12" s="250" t="s">
        <v>62</v>
      </c>
      <c r="C12" s="392"/>
      <c r="D12" s="393"/>
      <c r="E12" s="390" t="s">
        <v>217</v>
      </c>
      <c r="F12" s="391"/>
      <c r="G12" s="353" t="s">
        <v>63</v>
      </c>
      <c r="H12" s="353"/>
      <c r="I12" s="336" t="s">
        <v>228</v>
      </c>
      <c r="J12" s="336"/>
      <c r="K12" s="337"/>
    </row>
    <row r="13" spans="1:13" ht="7.5" customHeight="1" thickBot="1">
      <c r="A13" s="385"/>
      <c r="B13" s="386"/>
      <c r="C13" s="386"/>
      <c r="D13" s="386"/>
      <c r="E13" s="386"/>
      <c r="F13" s="386"/>
      <c r="G13" s="386"/>
      <c r="H13" s="386"/>
      <c r="I13" s="386"/>
      <c r="J13" s="386"/>
      <c r="K13" s="386"/>
    </row>
    <row r="14" spans="1:13" ht="20.25" customHeight="1">
      <c r="A14" s="323" t="s">
        <v>92</v>
      </c>
      <c r="B14" s="318" t="s">
        <v>131</v>
      </c>
      <c r="C14" s="319"/>
      <c r="D14" s="320"/>
      <c r="E14" s="320"/>
      <c r="F14" s="320"/>
      <c r="G14" s="73"/>
      <c r="H14" s="213"/>
      <c r="I14" s="74"/>
      <c r="J14" s="74"/>
      <c r="K14" s="75"/>
    </row>
    <row r="15" spans="1:13" ht="21.75" customHeight="1">
      <c r="A15" s="324"/>
      <c r="B15" s="348"/>
      <c r="C15" s="350" t="s">
        <v>47</v>
      </c>
      <c r="D15" s="351"/>
      <c r="E15" s="351"/>
      <c r="F15" s="352"/>
      <c r="G15" s="281" t="s">
        <v>180</v>
      </c>
      <c r="H15" s="251" t="str">
        <f>IF(AND('1.定格エネルギー消費量'!I47&lt;&gt;"",'1.定格エネルギー消費量'!I47&lt;='1.定格エネルギー消費量'!F49,'1.定格エネルギー消費量'!I47&gt;='1.定格エネルギー消費量'!H49,'1.定格エネルギー消費量'!I45&lt;&gt;""),'1.定格エネルギー消費量'!I45,"")</f>
        <v/>
      </c>
      <c r="I15" s="76" t="s">
        <v>27</v>
      </c>
      <c r="J15" s="383" t="s">
        <v>202</v>
      </c>
      <c r="K15" s="384"/>
    </row>
    <row r="16" spans="1:13" ht="21.75" customHeight="1">
      <c r="A16" s="324"/>
      <c r="B16" s="349"/>
      <c r="C16" s="373" t="s">
        <v>46</v>
      </c>
      <c r="D16" s="374"/>
      <c r="E16" s="374"/>
      <c r="F16" s="375"/>
      <c r="G16" s="282" t="s">
        <v>179</v>
      </c>
      <c r="H16" s="252" t="str">
        <f>IF(AND('1.定格エネルギー消費量'!I75&lt;&gt;"",'1.定格エネルギー消費量'!I75&lt;='1.定格エネルギー消費量'!F78,'1.定格エネルギー消費量'!I75&gt;='1.定格エネルギー消費量'!H78,'1.定格エネルギー消費量'!I73&lt;&gt;""),'1.定格エネルギー消費量'!I73,"")</f>
        <v/>
      </c>
      <c r="I16" s="77" t="s">
        <v>45</v>
      </c>
      <c r="J16" s="321" t="str">
        <f>"　許容差 "&amp;"+"&amp;'1.定格エネルギー消費量'!F78&amp;"%、 "&amp;'1.定格エネルギー消費量'!H78&amp;"%"</f>
        <v>　許容差 +25%、 -25%</v>
      </c>
      <c r="K16" s="322"/>
    </row>
    <row r="17" spans="1:15" ht="21" customHeight="1">
      <c r="A17" s="324"/>
      <c r="B17" s="345" t="s">
        <v>132</v>
      </c>
      <c r="C17" s="346"/>
      <c r="D17" s="346"/>
      <c r="E17" s="346"/>
      <c r="F17" s="347"/>
      <c r="G17" s="199" t="s">
        <v>204</v>
      </c>
      <c r="H17" s="243"/>
      <c r="I17" s="200"/>
      <c r="J17" s="200"/>
      <c r="K17" s="201"/>
    </row>
    <row r="18" spans="1:15" ht="21.75" customHeight="1">
      <c r="A18" s="324"/>
      <c r="B18" s="328" t="s">
        <v>133</v>
      </c>
      <c r="C18" s="329"/>
      <c r="D18" s="338"/>
      <c r="E18" s="338"/>
      <c r="F18" s="339"/>
      <c r="G18" s="87" t="s">
        <v>201</v>
      </c>
      <c r="H18" s="253" t="str">
        <f>'3.立上り性能'!$I$23</f>
        <v/>
      </c>
      <c r="I18" s="78" t="s">
        <v>64</v>
      </c>
      <c r="J18" s="394"/>
      <c r="K18" s="395"/>
    </row>
    <row r="19" spans="1:15" ht="21.75" customHeight="1">
      <c r="A19" s="324"/>
      <c r="B19" s="328" t="s">
        <v>134</v>
      </c>
      <c r="C19" s="329"/>
      <c r="D19" s="330"/>
      <c r="E19" s="330"/>
      <c r="F19" s="331"/>
      <c r="G19" s="87" t="s">
        <v>129</v>
      </c>
      <c r="H19" s="245" t="str">
        <f>'4.処理能力'!$J$24</f>
        <v/>
      </c>
      <c r="I19" s="78" t="s">
        <v>57</v>
      </c>
      <c r="J19" s="342"/>
      <c r="K19" s="343"/>
    </row>
    <row r="20" spans="1:15" ht="21.75" customHeight="1">
      <c r="A20" s="324"/>
      <c r="B20" s="332"/>
      <c r="C20" s="333"/>
      <c r="D20" s="333"/>
      <c r="E20" s="333"/>
      <c r="F20" s="334"/>
      <c r="G20" s="88" t="s">
        <v>130</v>
      </c>
      <c r="H20" s="244" t="str">
        <f>'4.処理能力'!$J$34</f>
        <v/>
      </c>
      <c r="I20" s="79" t="s">
        <v>38</v>
      </c>
      <c r="J20" s="340" t="s">
        <v>65</v>
      </c>
      <c r="K20" s="341"/>
    </row>
    <row r="21" spans="1:15" ht="22.9" customHeight="1">
      <c r="A21" s="324"/>
      <c r="B21" s="328" t="s">
        <v>135</v>
      </c>
      <c r="C21" s="329"/>
      <c r="D21" s="344"/>
      <c r="E21" s="344"/>
      <c r="F21" s="344"/>
      <c r="G21" s="80"/>
      <c r="H21" s="246"/>
      <c r="I21" s="81"/>
      <c r="J21" s="82"/>
      <c r="K21" s="260"/>
    </row>
    <row r="22" spans="1:15" ht="21.75" customHeight="1">
      <c r="A22" s="324"/>
      <c r="B22" s="405"/>
      <c r="C22" s="396" t="s">
        <v>72</v>
      </c>
      <c r="D22" s="396"/>
      <c r="E22" s="398" t="s">
        <v>73</v>
      </c>
      <c r="F22" s="398"/>
      <c r="G22" s="196" t="s">
        <v>203</v>
      </c>
      <c r="H22" s="247"/>
      <c r="I22" s="197"/>
      <c r="J22" s="197"/>
      <c r="K22" s="198"/>
    </row>
    <row r="23" spans="1:15" ht="21.75" customHeight="1">
      <c r="A23" s="324"/>
      <c r="B23" s="405"/>
      <c r="C23" s="396"/>
      <c r="D23" s="396"/>
      <c r="E23" s="401" t="s">
        <v>74</v>
      </c>
      <c r="F23" s="401"/>
      <c r="G23" s="193"/>
      <c r="H23" s="248"/>
      <c r="I23" s="194"/>
      <c r="J23" s="194"/>
      <c r="K23" s="195"/>
    </row>
    <row r="24" spans="1:15" ht="21.75" customHeight="1">
      <c r="A24" s="324"/>
      <c r="B24" s="405"/>
      <c r="C24" s="396" t="s">
        <v>75</v>
      </c>
      <c r="D24" s="396"/>
      <c r="E24" s="398" t="s">
        <v>70</v>
      </c>
      <c r="F24" s="398"/>
      <c r="G24" s="83" t="s">
        <v>125</v>
      </c>
      <c r="H24" s="257" t="str">
        <f>+'5.エネルギー消費量 '!J18</f>
        <v/>
      </c>
      <c r="I24" s="41" t="s">
        <v>11</v>
      </c>
      <c r="J24" s="399"/>
      <c r="K24" s="400"/>
    </row>
    <row r="25" spans="1:15" ht="21.75" customHeight="1">
      <c r="A25" s="324"/>
      <c r="B25" s="405"/>
      <c r="C25" s="396"/>
      <c r="D25" s="396"/>
      <c r="E25" s="401" t="s">
        <v>71</v>
      </c>
      <c r="F25" s="401"/>
      <c r="G25" s="84" t="s">
        <v>126</v>
      </c>
      <c r="H25" s="258" t="str">
        <f>'5.エネルギー消費量 '!J25</f>
        <v/>
      </c>
      <c r="I25" s="33" t="s">
        <v>11</v>
      </c>
      <c r="J25" s="406"/>
      <c r="K25" s="407"/>
    </row>
    <row r="26" spans="1:15" ht="21.75" customHeight="1">
      <c r="A26" s="324"/>
      <c r="B26" s="405"/>
      <c r="C26" s="396" t="s">
        <v>76</v>
      </c>
      <c r="D26" s="396"/>
      <c r="E26" s="398" t="s">
        <v>47</v>
      </c>
      <c r="F26" s="398"/>
      <c r="G26" s="196" t="s">
        <v>203</v>
      </c>
      <c r="H26" s="247"/>
      <c r="I26" s="197"/>
      <c r="J26" s="197"/>
      <c r="K26" s="198"/>
    </row>
    <row r="27" spans="1:15" ht="21.75" customHeight="1">
      <c r="A27" s="324"/>
      <c r="B27" s="405"/>
      <c r="C27" s="396"/>
      <c r="D27" s="396"/>
      <c r="E27" s="401" t="s">
        <v>74</v>
      </c>
      <c r="F27" s="401"/>
      <c r="G27" s="193"/>
      <c r="H27" s="248"/>
      <c r="I27" s="194"/>
      <c r="J27" s="194"/>
      <c r="K27" s="195"/>
      <c r="M27" s="1" t="s">
        <v>80</v>
      </c>
    </row>
    <row r="28" spans="1:15" ht="21.75" customHeight="1">
      <c r="A28" s="324"/>
      <c r="B28" s="405"/>
      <c r="C28" s="396" t="s">
        <v>199</v>
      </c>
      <c r="D28" s="396"/>
      <c r="E28" s="398" t="s">
        <v>73</v>
      </c>
      <c r="F28" s="398"/>
      <c r="G28" s="85" t="s">
        <v>127</v>
      </c>
      <c r="H28" s="255" t="str">
        <f>+'5.エネルギー消費量 '!J39</f>
        <v/>
      </c>
      <c r="I28" s="41" t="s">
        <v>41</v>
      </c>
      <c r="J28" s="402" t="str">
        <f>"調理回数 "&amp;TEXT(+'5.エネルギー消費量 '!J38,"0")&amp;"回/日"</f>
        <v>調理回数 1回/日</v>
      </c>
      <c r="K28" s="403"/>
      <c r="M28" s="44" t="s">
        <v>81</v>
      </c>
      <c r="N28" s="44">
        <f>+'5.エネルギー消費量 '!J38</f>
        <v>1</v>
      </c>
      <c r="O28" s="45" t="s">
        <v>25</v>
      </c>
    </row>
    <row r="29" spans="1:15" ht="22.5" customHeight="1" thickBot="1">
      <c r="A29" s="325"/>
      <c r="B29" s="408"/>
      <c r="C29" s="397"/>
      <c r="D29" s="397"/>
      <c r="E29" s="404" t="s">
        <v>74</v>
      </c>
      <c r="F29" s="404"/>
      <c r="G29" s="86" t="s">
        <v>128</v>
      </c>
      <c r="H29" s="256" t="str">
        <f>'5.エネルギー消費量 '!J43</f>
        <v/>
      </c>
      <c r="I29" s="32" t="s">
        <v>41</v>
      </c>
      <c r="J29" s="409" t="str">
        <f>"調理回数 "&amp;TEXT(+'5.エネルギー消費量 '!J42,"0")&amp;"回/日"</f>
        <v>調理回数 1回/日</v>
      </c>
      <c r="K29" s="410"/>
      <c r="M29" s="44" t="s">
        <v>82</v>
      </c>
      <c r="N29" s="44">
        <f>+'5.エネルギー消費量 '!J42</f>
        <v>1</v>
      </c>
      <c r="O29" s="45" t="s">
        <v>25</v>
      </c>
    </row>
    <row r="30" spans="1:15" ht="15" customHeight="1">
      <c r="A30" s="315" t="s">
        <v>44</v>
      </c>
      <c r="B30" s="23"/>
      <c r="C30" s="24"/>
      <c r="D30" s="24"/>
      <c r="E30" s="24"/>
      <c r="F30" s="24"/>
      <c r="G30" s="24"/>
      <c r="H30" s="24"/>
      <c r="I30" s="24"/>
      <c r="J30" s="24"/>
      <c r="K30" s="25"/>
    </row>
    <row r="31" spans="1:15" ht="15" customHeight="1">
      <c r="A31" s="316"/>
      <c r="B31" s="26"/>
      <c r="C31" s="27"/>
      <c r="D31" s="27"/>
      <c r="E31" s="27"/>
      <c r="F31" s="27"/>
      <c r="G31" s="27"/>
      <c r="H31" s="27"/>
      <c r="I31" s="27"/>
      <c r="J31" s="27"/>
      <c r="K31" s="28"/>
    </row>
    <row r="32" spans="1:15" ht="15" customHeight="1">
      <c r="A32" s="316"/>
      <c r="B32" s="26"/>
      <c r="C32" s="27"/>
      <c r="D32" s="27"/>
      <c r="E32" s="27"/>
      <c r="F32" s="27"/>
      <c r="G32" s="27"/>
      <c r="H32" s="27"/>
      <c r="I32" s="27"/>
      <c r="J32" s="27"/>
      <c r="K32" s="28"/>
    </row>
    <row r="33" spans="1:11" ht="15" customHeight="1">
      <c r="A33" s="316"/>
      <c r="B33" s="26"/>
      <c r="C33" s="27"/>
      <c r="D33" s="27"/>
      <c r="E33" s="27"/>
      <c r="F33" s="27"/>
      <c r="G33" s="27"/>
      <c r="H33" s="27"/>
      <c r="I33" s="27"/>
      <c r="J33" s="27"/>
      <c r="K33" s="28"/>
    </row>
    <row r="34" spans="1:11" ht="15" customHeight="1">
      <c r="A34" s="316"/>
      <c r="B34" s="26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15" customHeight="1">
      <c r="A35" s="316"/>
      <c r="B35" s="26"/>
      <c r="C35" s="27"/>
      <c r="D35" s="27"/>
      <c r="E35" s="27"/>
      <c r="F35" s="27"/>
      <c r="G35" s="27"/>
      <c r="H35" s="27"/>
      <c r="I35" s="27"/>
      <c r="J35" s="27"/>
      <c r="K35" s="28"/>
    </row>
    <row r="36" spans="1:11" ht="15" customHeight="1">
      <c r="A36" s="316"/>
      <c r="B36" s="26"/>
      <c r="C36" s="27"/>
      <c r="D36" s="27"/>
      <c r="E36" s="27"/>
      <c r="F36" s="27"/>
      <c r="G36" s="27"/>
      <c r="H36" s="27"/>
      <c r="I36" s="27"/>
      <c r="J36" s="27"/>
      <c r="K36" s="28"/>
    </row>
    <row r="37" spans="1:11" ht="15" customHeight="1">
      <c r="A37" s="316"/>
      <c r="B37" s="26"/>
      <c r="C37" s="27"/>
      <c r="D37" s="27"/>
      <c r="E37" s="27"/>
      <c r="F37" s="27"/>
      <c r="G37" s="27"/>
      <c r="H37" s="27"/>
      <c r="I37" s="27"/>
      <c r="J37" s="27"/>
      <c r="K37" s="28"/>
    </row>
    <row r="38" spans="1:11" ht="15" customHeight="1">
      <c r="A38" s="316"/>
      <c r="B38" s="26"/>
      <c r="C38" s="27"/>
      <c r="D38" s="27"/>
      <c r="E38" s="27"/>
      <c r="F38" s="27"/>
      <c r="G38" s="27"/>
      <c r="H38" s="27"/>
      <c r="I38" s="27"/>
      <c r="J38" s="27"/>
      <c r="K38" s="28"/>
    </row>
    <row r="39" spans="1:11" ht="15" customHeight="1">
      <c r="A39" s="316"/>
      <c r="B39" s="26"/>
      <c r="C39" s="27"/>
      <c r="D39" s="27"/>
      <c r="E39" s="27"/>
      <c r="F39" s="27"/>
      <c r="G39" s="27"/>
      <c r="H39" s="27"/>
      <c r="I39" s="27"/>
      <c r="J39" s="27"/>
      <c r="K39" s="28"/>
    </row>
    <row r="40" spans="1:11" ht="12.75" customHeight="1" thickBot="1">
      <c r="A40" s="317"/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9" customHeight="1"/>
    <row r="42" spans="1:11" ht="15" customHeight="1"/>
    <row r="43" spans="1:11" ht="15" customHeight="1"/>
    <row r="44" spans="1:11" ht="15" customHeight="1"/>
    <row r="45" spans="1:11" ht="15" customHeight="1"/>
    <row r="46" spans="1:11" ht="15" customHeight="1"/>
  </sheetData>
  <sheetProtection password="CC9A" sheet="1" objects="1" scenarios="1" formatCells="0" formatRows="0" insertRows="0" deleteRows="0"/>
  <mergeCells count="58">
    <mergeCell ref="B22:B25"/>
    <mergeCell ref="J25:K25"/>
    <mergeCell ref="B26:B29"/>
    <mergeCell ref="J29:K29"/>
    <mergeCell ref="C26:D27"/>
    <mergeCell ref="E26:F26"/>
    <mergeCell ref="E27:F27"/>
    <mergeCell ref="J18:K18"/>
    <mergeCell ref="C28:D29"/>
    <mergeCell ref="E28:F28"/>
    <mergeCell ref="J24:K24"/>
    <mergeCell ref="E25:F25"/>
    <mergeCell ref="J28:K28"/>
    <mergeCell ref="E29:F29"/>
    <mergeCell ref="C22:D23"/>
    <mergeCell ref="E22:F22"/>
    <mergeCell ref="E23:F23"/>
    <mergeCell ref="C24:D25"/>
    <mergeCell ref="E24:F24"/>
    <mergeCell ref="C11:F11"/>
    <mergeCell ref="H5:K6"/>
    <mergeCell ref="C16:F16"/>
    <mergeCell ref="H7:K8"/>
    <mergeCell ref="B9:K9"/>
    <mergeCell ref="B6:F6"/>
    <mergeCell ref="I11:K11"/>
    <mergeCell ref="J15:K15"/>
    <mergeCell ref="A13:K13"/>
    <mergeCell ref="E10:F10"/>
    <mergeCell ref="D8:F8"/>
    <mergeCell ref="E12:F12"/>
    <mergeCell ref="C12:D12"/>
    <mergeCell ref="J1:K1"/>
    <mergeCell ref="B3:H4"/>
    <mergeCell ref="G7:G8"/>
    <mergeCell ref="A2:K2"/>
    <mergeCell ref="G5:G6"/>
    <mergeCell ref="B7:F7"/>
    <mergeCell ref="B5:F5"/>
    <mergeCell ref="A3:A4"/>
    <mergeCell ref="J4:K4"/>
    <mergeCell ref="J3:K3"/>
    <mergeCell ref="A30:A40"/>
    <mergeCell ref="B14:F14"/>
    <mergeCell ref="J16:K16"/>
    <mergeCell ref="A14:A29"/>
    <mergeCell ref="A10:A12"/>
    <mergeCell ref="B19:F20"/>
    <mergeCell ref="G11:H11"/>
    <mergeCell ref="I12:K12"/>
    <mergeCell ref="B18:F18"/>
    <mergeCell ref="J20:K20"/>
    <mergeCell ref="J19:K19"/>
    <mergeCell ref="B21:F21"/>
    <mergeCell ref="B17:F17"/>
    <mergeCell ref="B15:B16"/>
    <mergeCell ref="C15:F15"/>
    <mergeCell ref="G12:H12"/>
  </mergeCells>
  <phoneticPr fontId="3"/>
  <conditionalFormatting sqref="J28:K28">
    <cfRule type="expression" dxfId="13" priority="1" stopIfTrue="1">
      <formula>$N$28&lt;&gt;1</formula>
    </cfRule>
  </conditionalFormatting>
  <conditionalFormatting sqref="J29:K29">
    <cfRule type="expression" dxfId="12" priority="2" stopIfTrue="1">
      <formula>$N$29&lt;&gt;1</formula>
    </cfRule>
  </conditionalFormatting>
  <dataValidations count="4">
    <dataValidation type="list" allowBlank="1" showInputMessage="1" showErrorMessage="1" sqref="R12:R13">
      <formula1>"選択してください,食材を用いた試験,食材を水に置き換えた試験"</formula1>
    </dataValidation>
    <dataValidation type="list" allowBlank="1" showInputMessage="1" showErrorMessage="1" sqref="I11:K11">
      <formula1>"選択してください,13A,LPG"</formula1>
    </dataValidation>
    <dataValidation type="list" allowBlank="1" showInputMessage="1" showErrorMessage="1" sqref="I12:K12">
      <formula1>"選択してください,片面, 両面"</formula1>
    </dataValidation>
    <dataValidation type="list" allowBlank="1" showInputMessage="1" showErrorMessage="1" sqref="C11:F11">
      <formula1>"選択してください,100V,200V"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10"/>
  <sheetViews>
    <sheetView view="pageBreakPreview" zoomScaleNormal="100" zoomScaleSheetLayoutView="100" workbookViewId="0">
      <selection activeCell="C5" sqref="C5:E5"/>
    </sheetView>
  </sheetViews>
  <sheetFormatPr defaultColWidth="9" defaultRowHeight="13.5"/>
  <cols>
    <col min="1" max="2" width="4.5" style="1" customWidth="1"/>
    <col min="3" max="3" width="6.125" style="1" customWidth="1"/>
    <col min="4" max="4" width="9.125" style="1" customWidth="1"/>
    <col min="5" max="6" width="10.875" style="1" customWidth="1"/>
    <col min="7" max="7" width="6.375" style="1" customWidth="1"/>
    <col min="8" max="8" width="6.5" style="1" customWidth="1"/>
    <col min="9" max="9" width="9.75" style="1" customWidth="1"/>
    <col min="10" max="10" width="8.375" style="1" customWidth="1"/>
    <col min="11" max="11" width="7.125" style="1" customWidth="1"/>
    <col min="12" max="12" width="6" style="1" customWidth="1"/>
    <col min="13" max="13" width="0.125" style="1" customWidth="1"/>
    <col min="14" max="16384" width="9" style="1"/>
  </cols>
  <sheetData>
    <row r="1" spans="1:15" ht="15.75" customHeight="1" thickBot="1"/>
    <row r="2" spans="1:15" s="6" customFormat="1" ht="18.75" customHeight="1">
      <c r="A2" s="418" t="s">
        <v>83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20"/>
    </row>
    <row r="3" spans="1:15" s="6" customFormat="1" ht="28.5" customHeight="1">
      <c r="A3" s="326" t="s">
        <v>124</v>
      </c>
      <c r="B3" s="430"/>
      <c r="C3" s="421" t="str">
        <f>表紙!B3&amp;"  （１．定格エネルギー消費量）"</f>
        <v>食器消毒保管庫  （１．定格エネルギー消費量）</v>
      </c>
      <c r="D3" s="421"/>
      <c r="E3" s="421"/>
      <c r="F3" s="421"/>
      <c r="G3" s="421"/>
      <c r="H3" s="421"/>
      <c r="I3" s="421"/>
      <c r="J3" s="421"/>
      <c r="K3" s="421" t="str">
        <f xml:space="preserve"> IF(表紙!$I$11="選択してください","","ガス種："&amp;表紙!$I$11)</f>
        <v/>
      </c>
      <c r="L3" s="431"/>
    </row>
    <row r="4" spans="1:15" s="6" customFormat="1" ht="18" customHeight="1" thickBot="1">
      <c r="A4" s="422" t="s">
        <v>198</v>
      </c>
      <c r="B4" s="423"/>
      <c r="C4" s="427" t="str">
        <f>IF(表紙!$B$6=0,"",表紙!$B$6)</f>
        <v/>
      </c>
      <c r="D4" s="427"/>
      <c r="E4" s="428"/>
      <c r="F4" s="428"/>
      <c r="G4" s="428"/>
      <c r="H4" s="206" t="s">
        <v>1</v>
      </c>
      <c r="I4" s="428" t="str">
        <f>IF(表紙!$H$5=0,"",表紙!$H$5)</f>
        <v/>
      </c>
      <c r="J4" s="428"/>
      <c r="K4" s="428"/>
      <c r="L4" s="429"/>
    </row>
    <row r="5" spans="1:15" s="6" customFormat="1" ht="18" customHeight="1" thickBot="1">
      <c r="A5" s="411" t="s">
        <v>20</v>
      </c>
      <c r="B5" s="412"/>
      <c r="C5" s="443"/>
      <c r="D5" s="444"/>
      <c r="E5" s="444"/>
      <c r="F5" s="264" t="s">
        <v>21</v>
      </c>
      <c r="G5" s="445"/>
      <c r="H5" s="446"/>
      <c r="I5" s="264" t="s">
        <v>35</v>
      </c>
      <c r="J5" s="209"/>
      <c r="K5" s="264" t="s">
        <v>9</v>
      </c>
      <c r="L5" s="207"/>
    </row>
    <row r="6" spans="1:15" s="6" customFormat="1" ht="6" customHeight="1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50"/>
    </row>
    <row r="7" spans="1:15" s="6" customFormat="1" ht="15" customHeight="1">
      <c r="A7" s="46"/>
      <c r="B7" s="89" t="s">
        <v>193</v>
      </c>
      <c r="C7" s="47"/>
      <c r="D7" s="47"/>
      <c r="E7" s="47"/>
      <c r="F7" s="47"/>
      <c r="G7" s="47"/>
      <c r="H7" s="47"/>
      <c r="I7" s="47"/>
      <c r="J7" s="47"/>
      <c r="K7" s="47"/>
      <c r="L7" s="57"/>
    </row>
    <row r="8" spans="1:15" s="6" customFormat="1" ht="15" customHeight="1">
      <c r="A8" s="46"/>
      <c r="B8" s="447" t="s">
        <v>226</v>
      </c>
      <c r="C8" s="447"/>
      <c r="D8" s="447"/>
      <c r="E8" s="447"/>
      <c r="F8" s="447"/>
      <c r="G8" s="447"/>
      <c r="H8" s="447"/>
      <c r="I8" s="447"/>
      <c r="J8" s="447"/>
      <c r="K8" s="447"/>
      <c r="L8" s="50"/>
    </row>
    <row r="9" spans="1:15" s="6" customFormat="1" ht="15" customHeight="1">
      <c r="A9" s="90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50"/>
    </row>
    <row r="10" spans="1:15" s="6" customFormat="1" ht="22.5" customHeight="1">
      <c r="A10" s="90"/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50"/>
    </row>
    <row r="11" spans="1:15" s="6" customFormat="1" ht="3.75" customHeight="1">
      <c r="A11" s="46"/>
      <c r="B11" s="47"/>
      <c r="C11" s="269"/>
      <c r="D11" s="269"/>
      <c r="E11" s="269"/>
      <c r="F11" s="269"/>
      <c r="G11" s="269"/>
      <c r="H11" s="269"/>
      <c r="I11" s="269"/>
      <c r="J11" s="269"/>
      <c r="K11" s="269"/>
      <c r="L11" s="50"/>
    </row>
    <row r="12" spans="1:15" s="6" customFormat="1" ht="15.75" customHeight="1">
      <c r="A12" s="46"/>
      <c r="B12" s="89" t="s">
        <v>200</v>
      </c>
      <c r="C12" s="47"/>
      <c r="D12" s="47"/>
      <c r="E12" s="47"/>
      <c r="F12" s="47"/>
      <c r="G12" s="47"/>
      <c r="H12" s="47"/>
      <c r="I12" s="47"/>
      <c r="J12" s="47"/>
      <c r="K12" s="47"/>
      <c r="L12" s="50"/>
    </row>
    <row r="13" spans="1:15" s="6" customFormat="1" ht="15.75" customHeight="1">
      <c r="A13" s="46"/>
      <c r="B13" s="415" t="s">
        <v>227</v>
      </c>
      <c r="C13" s="415"/>
      <c r="D13" s="415"/>
      <c r="E13" s="415"/>
      <c r="F13" s="415"/>
      <c r="G13" s="415"/>
      <c r="H13" s="415"/>
      <c r="I13" s="415"/>
      <c r="J13" s="415"/>
      <c r="K13" s="415"/>
      <c r="L13" s="50"/>
    </row>
    <row r="14" spans="1:15" s="6" customFormat="1" ht="15.75" customHeight="1">
      <c r="A14" s="46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50"/>
    </row>
    <row r="15" spans="1:15" s="6" customFormat="1" ht="15.75" customHeight="1">
      <c r="A15" s="46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50"/>
    </row>
    <row r="16" spans="1:15" s="6" customFormat="1" ht="8.25" customHeight="1">
      <c r="A16" s="46"/>
      <c r="B16" s="47"/>
      <c r="C16" s="283"/>
      <c r="D16" s="283"/>
      <c r="E16" s="283"/>
      <c r="F16" s="283"/>
      <c r="G16" s="283"/>
      <c r="H16" s="283"/>
      <c r="I16" s="283"/>
      <c r="J16" s="283"/>
      <c r="K16" s="283"/>
      <c r="L16" s="284"/>
      <c r="O16" s="42"/>
    </row>
    <row r="17" spans="1:15" s="6" customFormat="1" ht="18.75" customHeight="1">
      <c r="A17" s="46"/>
      <c r="B17" s="47"/>
      <c r="C17" s="432" t="s">
        <v>159</v>
      </c>
      <c r="D17" s="433"/>
      <c r="E17" s="433"/>
      <c r="F17" s="433"/>
      <c r="G17" s="433"/>
      <c r="H17" s="433"/>
      <c r="I17" s="433"/>
      <c r="J17" s="434" t="s">
        <v>230</v>
      </c>
      <c r="K17" s="434"/>
      <c r="L17" s="284"/>
      <c r="O17" s="42"/>
    </row>
    <row r="18" spans="1:15" s="6" customFormat="1" ht="10.5" customHeight="1">
      <c r="A18" s="46"/>
      <c r="B18" s="47"/>
      <c r="C18" s="283"/>
      <c r="D18" s="283"/>
      <c r="E18" s="283"/>
      <c r="F18" s="283"/>
      <c r="G18" s="283"/>
      <c r="H18" s="283"/>
      <c r="I18" s="283"/>
      <c r="J18" s="283"/>
      <c r="K18" s="283"/>
      <c r="L18" s="284"/>
      <c r="O18" s="42"/>
    </row>
    <row r="19" spans="1:15" s="6" customFormat="1" ht="15.75" customHeight="1">
      <c r="A19" s="48" t="s">
        <v>99</v>
      </c>
      <c r="B19" s="49" t="s">
        <v>93</v>
      </c>
      <c r="C19" s="267"/>
      <c r="D19" s="267"/>
      <c r="E19" s="267"/>
      <c r="F19" s="267"/>
      <c r="G19" s="267"/>
      <c r="H19" s="283"/>
      <c r="I19" s="283"/>
      <c r="J19" s="283"/>
      <c r="K19" s="283"/>
      <c r="L19" s="284"/>
      <c r="O19" s="42"/>
    </row>
    <row r="20" spans="1:15" s="6" customFormat="1" ht="15.75" customHeight="1">
      <c r="A20" s="46"/>
      <c r="B20" s="47"/>
      <c r="C20" s="285"/>
      <c r="D20" s="56"/>
      <c r="E20" s="285"/>
      <c r="F20" s="285"/>
      <c r="G20" s="285"/>
      <c r="H20" s="285"/>
      <c r="I20" s="285"/>
      <c r="J20" s="285"/>
      <c r="K20" s="285"/>
      <c r="L20" s="50"/>
      <c r="O20" s="42"/>
    </row>
    <row r="21" spans="1:15" s="6" customFormat="1" ht="15.75" customHeight="1">
      <c r="A21" s="46"/>
      <c r="B21" s="47"/>
      <c r="C21" s="285"/>
      <c r="D21" s="285"/>
      <c r="E21" s="285"/>
      <c r="F21" s="285"/>
      <c r="G21" s="285"/>
      <c r="H21" s="285"/>
      <c r="I21" s="285"/>
      <c r="J21" s="285"/>
      <c r="K21" s="285"/>
      <c r="L21" s="50"/>
      <c r="O21" s="42"/>
    </row>
    <row r="22" spans="1:15" s="6" customFormat="1" ht="17.25" customHeight="1">
      <c r="A22" s="46"/>
      <c r="B22" s="47"/>
      <c r="C22" s="435" t="s">
        <v>94</v>
      </c>
      <c r="D22" s="416"/>
      <c r="E22" s="416"/>
      <c r="F22" s="285"/>
      <c r="G22" s="285"/>
      <c r="H22" s="286" t="s">
        <v>100</v>
      </c>
      <c r="I22" s="215">
        <v>1</v>
      </c>
      <c r="J22" s="285" t="s">
        <v>101</v>
      </c>
      <c r="K22" s="413" t="s">
        <v>30</v>
      </c>
      <c r="L22" s="414"/>
      <c r="O22" s="42"/>
    </row>
    <row r="23" spans="1:15" s="6" customFormat="1" ht="17.25" customHeight="1">
      <c r="A23" s="46"/>
      <c r="B23" s="47"/>
      <c r="C23" s="415" t="s">
        <v>102</v>
      </c>
      <c r="D23" s="416"/>
      <c r="E23" s="416"/>
      <c r="F23" s="287"/>
      <c r="G23" s="285"/>
      <c r="H23" s="286" t="s">
        <v>103</v>
      </c>
      <c r="I23" s="216">
        <v>1</v>
      </c>
      <c r="J23" s="288" t="s">
        <v>191</v>
      </c>
      <c r="K23" s="413" t="s">
        <v>31</v>
      </c>
      <c r="L23" s="414"/>
      <c r="O23" s="42"/>
    </row>
    <row r="24" spans="1:15" s="6" customFormat="1" ht="17.25" customHeight="1">
      <c r="A24" s="46"/>
      <c r="B24" s="47"/>
      <c r="C24" s="415" t="s">
        <v>104</v>
      </c>
      <c r="D24" s="416"/>
      <c r="E24" s="416"/>
      <c r="F24" s="416"/>
      <c r="G24" s="285"/>
      <c r="H24" s="286" t="s">
        <v>105</v>
      </c>
      <c r="I24" s="217">
        <v>1</v>
      </c>
      <c r="J24" s="288" t="s">
        <v>215</v>
      </c>
      <c r="K24" s="265" t="s">
        <v>37</v>
      </c>
      <c r="L24" s="184"/>
      <c r="O24" s="42"/>
    </row>
    <row r="25" spans="1:15" s="6" customFormat="1" ht="17.25" customHeight="1">
      <c r="A25" s="46"/>
      <c r="B25" s="47"/>
      <c r="C25" s="415" t="s">
        <v>106</v>
      </c>
      <c r="D25" s="416"/>
      <c r="E25" s="416"/>
      <c r="F25" s="416"/>
      <c r="G25" s="416"/>
      <c r="H25" s="286" t="s">
        <v>107</v>
      </c>
      <c r="I25" s="218">
        <v>1</v>
      </c>
      <c r="J25" s="288" t="s">
        <v>108</v>
      </c>
      <c r="K25" s="413" t="s">
        <v>29</v>
      </c>
      <c r="L25" s="414"/>
      <c r="O25" s="42"/>
    </row>
    <row r="26" spans="1:15" s="6" customFormat="1" ht="17.25" customHeight="1">
      <c r="A26" s="46"/>
      <c r="B26" s="47"/>
      <c r="C26" s="415" t="s">
        <v>109</v>
      </c>
      <c r="D26" s="416"/>
      <c r="E26" s="416"/>
      <c r="F26" s="416"/>
      <c r="G26" s="416"/>
      <c r="H26" s="286" t="s">
        <v>110</v>
      </c>
      <c r="I26" s="219">
        <v>1</v>
      </c>
      <c r="J26" s="288" t="s">
        <v>111</v>
      </c>
      <c r="K26" s="413" t="s">
        <v>30</v>
      </c>
      <c r="L26" s="414"/>
      <c r="O26" s="42"/>
    </row>
    <row r="27" spans="1:15" s="6" customFormat="1" ht="17.25" customHeight="1">
      <c r="A27" s="46"/>
      <c r="B27" s="47"/>
      <c r="C27" s="437" t="s">
        <v>112</v>
      </c>
      <c r="D27" s="416"/>
      <c r="E27" s="416"/>
      <c r="F27" s="416"/>
      <c r="G27" s="416"/>
      <c r="H27" s="286" t="s">
        <v>113</v>
      </c>
      <c r="I27" s="219">
        <v>1</v>
      </c>
      <c r="J27" s="288" t="s">
        <v>111</v>
      </c>
      <c r="K27" s="413" t="s">
        <v>30</v>
      </c>
      <c r="L27" s="414"/>
      <c r="O27" s="42"/>
    </row>
    <row r="28" spans="1:15" s="6" customFormat="1" ht="17.25" customHeight="1">
      <c r="A28" s="46"/>
      <c r="B28" s="47"/>
      <c r="C28" s="437" t="s">
        <v>189</v>
      </c>
      <c r="D28" s="416"/>
      <c r="E28" s="416"/>
      <c r="F28" s="416"/>
      <c r="G28" s="416"/>
      <c r="H28" s="286" t="s">
        <v>114</v>
      </c>
      <c r="I28" s="289">
        <f>IF(COUNTBLANK(I22:I27)=0,IF(I30="乾　式","0.00",10^(7.203-1735.74/(I25+234))),"")</f>
        <v>0.65595242269285403</v>
      </c>
      <c r="J28" s="288" t="s">
        <v>111</v>
      </c>
      <c r="K28" s="413" t="s">
        <v>30</v>
      </c>
      <c r="L28" s="414"/>
      <c r="O28" s="42"/>
    </row>
    <row r="29" spans="1:15" s="6" customFormat="1" ht="3" customHeight="1">
      <c r="A29" s="46"/>
      <c r="B29" s="47"/>
      <c r="C29" s="290"/>
      <c r="D29" s="287"/>
      <c r="E29" s="287"/>
      <c r="F29" s="287"/>
      <c r="G29" s="287"/>
      <c r="H29" s="286"/>
      <c r="I29" s="291"/>
      <c r="J29" s="288"/>
      <c r="K29" s="71"/>
      <c r="L29" s="72"/>
      <c r="O29" s="42"/>
    </row>
    <row r="30" spans="1:15" s="6" customFormat="1" ht="18" customHeight="1">
      <c r="A30" s="46"/>
      <c r="B30" s="47"/>
      <c r="C30" s="63" t="s">
        <v>211</v>
      </c>
      <c r="D30" s="47"/>
      <c r="E30" s="47"/>
      <c r="F30" s="7"/>
      <c r="G30" s="287"/>
      <c r="H30" s="285"/>
      <c r="I30" s="220" t="s">
        <v>231</v>
      </c>
      <c r="J30" s="288"/>
      <c r="K30" s="285"/>
      <c r="L30" s="50"/>
      <c r="O30" s="42"/>
    </row>
    <row r="31" spans="1:15" s="6" customFormat="1" ht="18" customHeight="1">
      <c r="A31" s="46"/>
      <c r="B31" s="47"/>
      <c r="C31" s="269" t="s">
        <v>115</v>
      </c>
      <c r="D31" s="91"/>
      <c r="E31" s="91"/>
      <c r="F31" s="91"/>
      <c r="G31" s="91"/>
      <c r="H31" s="91"/>
      <c r="I31" s="292"/>
      <c r="J31" s="292"/>
      <c r="K31" s="293"/>
      <c r="L31" s="52"/>
      <c r="O31" s="42"/>
    </row>
    <row r="32" spans="1:15" s="6" customFormat="1" ht="18" customHeight="1">
      <c r="A32" s="46"/>
      <c r="B32" s="47"/>
      <c r="C32" s="269" t="s">
        <v>116</v>
      </c>
      <c r="D32" s="91"/>
      <c r="E32" s="91"/>
      <c r="F32" s="91"/>
      <c r="G32" s="91"/>
      <c r="H32" s="91"/>
      <c r="I32" s="91"/>
      <c r="J32" s="91"/>
      <c r="K32" s="285"/>
      <c r="L32" s="50"/>
      <c r="O32" s="42"/>
    </row>
    <row r="33" spans="1:15" s="6" customFormat="1" ht="27.75" customHeight="1">
      <c r="A33" s="46"/>
      <c r="B33" s="47"/>
      <c r="C33" s="438"/>
      <c r="D33" s="425"/>
      <c r="E33" s="425"/>
      <c r="F33" s="425"/>
      <c r="G33" s="425"/>
      <c r="H33" s="425"/>
      <c r="I33" s="53"/>
      <c r="J33" s="47"/>
      <c r="K33" s="47"/>
      <c r="L33" s="115"/>
      <c r="O33" s="42"/>
    </row>
    <row r="34" spans="1:15" s="6" customFormat="1" ht="18" customHeight="1">
      <c r="A34" s="46"/>
      <c r="B34" s="47"/>
      <c r="C34" s="439" t="s">
        <v>95</v>
      </c>
      <c r="D34" s="440"/>
      <c r="E34" s="440"/>
      <c r="F34" s="440"/>
      <c r="G34" s="440"/>
      <c r="H34" s="54" t="s">
        <v>117</v>
      </c>
      <c r="I34" s="221">
        <f>IF(COUNTBLANK(I22:I27)=0,(I23*I24*(I26+I27-I28)*273/3600/101.3/(273+I25)/(I22/3600)),"")</f>
        <v>1.3219568550624753E-2</v>
      </c>
      <c r="J34" s="51" t="s">
        <v>118</v>
      </c>
      <c r="K34" s="441" t="s">
        <v>31</v>
      </c>
      <c r="L34" s="442"/>
      <c r="O34" s="42"/>
    </row>
    <row r="35" spans="1:15" s="6" customFormat="1" ht="12.75" customHeight="1">
      <c r="A35" s="55"/>
      <c r="B35" s="56"/>
      <c r="C35" s="53"/>
      <c r="D35" s="56"/>
      <c r="E35" s="53"/>
      <c r="F35" s="53"/>
      <c r="G35" s="56"/>
      <c r="H35" s="54"/>
      <c r="I35" s="22"/>
      <c r="J35" s="53"/>
      <c r="K35" s="53"/>
      <c r="L35" s="57"/>
      <c r="M35" s="1"/>
      <c r="O35" s="42"/>
    </row>
    <row r="36" spans="1:15" s="6" customFormat="1" ht="15.75" customHeight="1">
      <c r="A36" s="48" t="s">
        <v>99</v>
      </c>
      <c r="B36" s="448" t="s">
        <v>119</v>
      </c>
      <c r="C36" s="448"/>
      <c r="D36" s="448"/>
      <c r="E36" s="448"/>
      <c r="F36" s="448"/>
      <c r="G36" s="448"/>
      <c r="H36" s="448"/>
      <c r="I36" s="448"/>
      <c r="J36" s="448"/>
      <c r="K36" s="47"/>
      <c r="L36" s="50"/>
      <c r="O36" s="42"/>
    </row>
    <row r="37" spans="1:15" s="6" customFormat="1" ht="15.75" customHeight="1">
      <c r="A37" s="46"/>
      <c r="B37" s="448"/>
      <c r="C37" s="448"/>
      <c r="D37" s="448"/>
      <c r="E37" s="448"/>
      <c r="F37" s="448"/>
      <c r="G37" s="448"/>
      <c r="H37" s="448"/>
      <c r="I37" s="448"/>
      <c r="J37" s="448"/>
      <c r="K37" s="47"/>
      <c r="L37" s="50"/>
      <c r="O37" s="42"/>
    </row>
    <row r="38" spans="1:15" s="6" customFormat="1" ht="15.75" customHeight="1">
      <c r="A38" s="46"/>
      <c r="B38" s="269" t="s">
        <v>120</v>
      </c>
      <c r="C38" s="47"/>
      <c r="D38" s="267"/>
      <c r="E38" s="267"/>
      <c r="F38" s="267"/>
      <c r="G38" s="267"/>
      <c r="H38" s="267"/>
      <c r="I38" s="267"/>
      <c r="J38" s="267"/>
      <c r="K38" s="47"/>
      <c r="L38" s="50"/>
      <c r="O38" s="42"/>
    </row>
    <row r="39" spans="1:15" s="6" customFormat="1" ht="15.75" customHeight="1">
      <c r="A39" s="46"/>
      <c r="B39" s="269"/>
      <c r="C39" s="47"/>
      <c r="D39" s="267"/>
      <c r="E39" s="267"/>
      <c r="F39" s="267"/>
      <c r="G39" s="267"/>
      <c r="H39" s="267"/>
      <c r="I39" s="267"/>
      <c r="J39" s="267"/>
      <c r="K39" s="47"/>
      <c r="L39" s="50"/>
      <c r="O39" s="42"/>
    </row>
    <row r="40" spans="1:15" s="6" customFormat="1" ht="15.75" customHeight="1">
      <c r="A40" s="46"/>
      <c r="B40" s="269"/>
      <c r="C40" s="47"/>
      <c r="D40" s="267"/>
      <c r="E40" s="267"/>
      <c r="F40" s="267"/>
      <c r="G40" s="267"/>
      <c r="H40" s="267"/>
      <c r="I40" s="267"/>
      <c r="J40" s="267"/>
      <c r="K40" s="47"/>
      <c r="L40" s="50"/>
      <c r="O40" s="42"/>
    </row>
    <row r="41" spans="1:15" s="6" customFormat="1" ht="15.75" customHeight="1">
      <c r="A41" s="46"/>
      <c r="B41" s="269"/>
      <c r="C41" s="47"/>
      <c r="D41" s="267"/>
      <c r="E41" s="267"/>
      <c r="F41" s="267"/>
      <c r="G41" s="267"/>
      <c r="H41" s="267"/>
      <c r="I41" s="267"/>
      <c r="J41" s="267"/>
      <c r="K41" s="47"/>
      <c r="L41" s="50"/>
      <c r="O41" s="42"/>
    </row>
    <row r="42" spans="1:15" s="6" customFormat="1" ht="15.75" customHeight="1">
      <c r="A42" s="46"/>
      <c r="B42" s="269" t="s">
        <v>96</v>
      </c>
      <c r="C42" s="47"/>
      <c r="D42" s="269"/>
      <c r="E42" s="269"/>
      <c r="F42" s="269"/>
      <c r="G42" s="269"/>
      <c r="H42" s="269"/>
      <c r="I42" s="269"/>
      <c r="J42" s="269"/>
      <c r="K42" s="47"/>
      <c r="L42" s="50"/>
      <c r="O42" s="42"/>
    </row>
    <row r="43" spans="1:15" s="6" customFormat="1" ht="17.25" customHeight="1">
      <c r="A43" s="46"/>
      <c r="B43" s="47"/>
      <c r="C43" s="439" t="s">
        <v>95</v>
      </c>
      <c r="D43" s="440"/>
      <c r="E43" s="440"/>
      <c r="F43" s="440"/>
      <c r="G43" s="440"/>
      <c r="H43" s="54" t="s">
        <v>117</v>
      </c>
      <c r="I43" s="307"/>
      <c r="J43" s="51" t="s">
        <v>121</v>
      </c>
      <c r="K43" s="441" t="s">
        <v>31</v>
      </c>
      <c r="L43" s="442"/>
      <c r="O43" s="42"/>
    </row>
    <row r="44" spans="1:15" s="6" customFormat="1" ht="6.75" customHeight="1">
      <c r="A44" s="46"/>
      <c r="B44" s="58"/>
      <c r="C44" s="56"/>
      <c r="D44" s="56"/>
      <c r="E44" s="56"/>
      <c r="F44" s="59"/>
      <c r="G44" s="60"/>
      <c r="H44" s="61"/>
      <c r="I44" s="51"/>
      <c r="J44" s="62"/>
      <c r="K44" s="265"/>
      <c r="L44" s="183"/>
      <c r="M44" s="1"/>
      <c r="O44" s="42"/>
    </row>
    <row r="45" spans="1:15" s="6" customFormat="1" ht="17.25" customHeight="1">
      <c r="A45" s="46"/>
      <c r="B45" s="47"/>
      <c r="C45" s="47" t="s">
        <v>97</v>
      </c>
      <c r="D45" s="47"/>
      <c r="E45" s="47"/>
      <c r="F45" s="47"/>
      <c r="G45" s="269"/>
      <c r="H45" s="54" t="s">
        <v>219</v>
      </c>
      <c r="I45" s="308"/>
      <c r="J45" s="51" t="s">
        <v>121</v>
      </c>
      <c r="K45" s="441" t="s">
        <v>31</v>
      </c>
      <c r="L45" s="442"/>
      <c r="O45" s="42"/>
    </row>
    <row r="46" spans="1:15" s="6" customFormat="1" ht="28.5" customHeight="1" thickBot="1">
      <c r="A46" s="55"/>
      <c r="B46" s="56"/>
      <c r="C46" s="53"/>
      <c r="D46" s="56"/>
      <c r="E46" s="53"/>
      <c r="F46" s="53"/>
      <c r="G46" s="56"/>
      <c r="H46" s="54"/>
      <c r="I46" s="22"/>
      <c r="J46" s="53"/>
      <c r="K46" s="53"/>
      <c r="L46" s="57"/>
      <c r="M46" s="1"/>
      <c r="O46" s="42"/>
    </row>
    <row r="47" spans="1:15" s="6" customFormat="1" ht="18" customHeight="1" thickBot="1">
      <c r="A47" s="55"/>
      <c r="B47" s="56"/>
      <c r="C47" s="424" t="s">
        <v>98</v>
      </c>
      <c r="D47" s="425"/>
      <c r="E47" s="425"/>
      <c r="F47" s="425"/>
      <c r="G47" s="425"/>
      <c r="H47" s="54" t="s">
        <v>122</v>
      </c>
      <c r="I47" s="222" t="str">
        <f>IF(J17="①",(I34/I45)*100-100,IF(J17="②",(I43/I45)*100-100,""))</f>
        <v/>
      </c>
      <c r="J47" s="63" t="s">
        <v>123</v>
      </c>
      <c r="K47" s="63"/>
      <c r="L47" s="64"/>
      <c r="M47" s="1"/>
      <c r="O47" s="42"/>
    </row>
    <row r="48" spans="1:15" s="6" customFormat="1" ht="15.75" customHeight="1">
      <c r="A48" s="55"/>
      <c r="B48" s="56"/>
      <c r="C48" s="425"/>
      <c r="D48" s="425"/>
      <c r="E48" s="425"/>
      <c r="F48" s="425"/>
      <c r="G48" s="425"/>
      <c r="H48" s="65"/>
      <c r="I48" s="66"/>
      <c r="J48" s="66"/>
      <c r="K48" s="63"/>
      <c r="L48" s="67"/>
      <c r="M48" s="1"/>
      <c r="O48" s="42"/>
    </row>
    <row r="49" spans="1:15" s="6" customFormat="1" ht="15.75" customHeight="1">
      <c r="A49" s="55"/>
      <c r="B49" s="56"/>
      <c r="C49" s="436" t="s">
        <v>194</v>
      </c>
      <c r="D49" s="436"/>
      <c r="E49" s="436"/>
      <c r="F49" s="68">
        <v>10</v>
      </c>
      <c r="G49" s="91"/>
      <c r="H49" s="69">
        <v>-10</v>
      </c>
      <c r="I49" s="65"/>
      <c r="J49" s="70"/>
      <c r="K49" s="53"/>
      <c r="L49" s="50"/>
      <c r="M49" s="1"/>
      <c r="O49" s="42"/>
    </row>
    <row r="50" spans="1:15" s="6" customFormat="1" ht="15.75" customHeight="1">
      <c r="A50" s="55"/>
      <c r="B50" s="56"/>
      <c r="C50" s="268"/>
      <c r="D50" s="268"/>
      <c r="E50" s="268"/>
      <c r="F50" s="68"/>
      <c r="G50" s="91"/>
      <c r="H50" s="69"/>
      <c r="I50" s="65"/>
      <c r="J50" s="70"/>
      <c r="K50" s="53"/>
      <c r="L50" s="50"/>
      <c r="M50" s="1"/>
      <c r="O50" s="42"/>
    </row>
    <row r="51" spans="1:15" s="6" customFormat="1" ht="13.9" customHeight="1" thickBot="1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9"/>
    </row>
    <row r="52" spans="1:15" ht="8.65" customHeight="1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5" ht="18.75" customHeight="1">
      <c r="A53" s="418" t="s">
        <v>84</v>
      </c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20"/>
    </row>
    <row r="54" spans="1:15" ht="28.5" customHeight="1">
      <c r="A54" s="326" t="s">
        <v>124</v>
      </c>
      <c r="B54" s="430"/>
      <c r="C54" s="421" t="str">
        <f>表紙!B3&amp;"  （１．定格エネルギー消費量）"</f>
        <v>食器消毒保管庫  （１．定格エネルギー消費量）</v>
      </c>
      <c r="D54" s="421"/>
      <c r="E54" s="421"/>
      <c r="F54" s="421"/>
      <c r="G54" s="421"/>
      <c r="H54" s="421"/>
      <c r="I54" s="421"/>
      <c r="J54" s="421"/>
      <c r="K54" s="421" t="str">
        <f>+$K$3</f>
        <v/>
      </c>
      <c r="L54" s="431"/>
    </row>
    <row r="55" spans="1:15" ht="18" customHeight="1" thickBot="1">
      <c r="A55" s="422" t="s">
        <v>198</v>
      </c>
      <c r="B55" s="423"/>
      <c r="C55" s="427" t="str">
        <f>+$C$4</f>
        <v/>
      </c>
      <c r="D55" s="427"/>
      <c r="E55" s="428"/>
      <c r="F55" s="428"/>
      <c r="G55" s="428"/>
      <c r="H55" s="206" t="s">
        <v>1</v>
      </c>
      <c r="I55" s="428" t="str">
        <f>+$I$4</f>
        <v/>
      </c>
      <c r="J55" s="428"/>
      <c r="K55" s="428"/>
      <c r="L55" s="429"/>
    </row>
    <row r="56" spans="1:15" s="6" customFormat="1" ht="18" customHeight="1" thickBot="1">
      <c r="A56" s="411" t="s">
        <v>20</v>
      </c>
      <c r="B56" s="412"/>
      <c r="C56" s="443"/>
      <c r="D56" s="444"/>
      <c r="E56" s="444"/>
      <c r="F56" s="264" t="s">
        <v>21</v>
      </c>
      <c r="G56" s="445"/>
      <c r="H56" s="446"/>
      <c r="I56" s="264" t="s">
        <v>35</v>
      </c>
      <c r="J56" s="209"/>
      <c r="K56" s="264" t="s">
        <v>9</v>
      </c>
      <c r="L56" s="207"/>
    </row>
    <row r="57" spans="1:15" ht="9.75" customHeight="1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50"/>
    </row>
    <row r="58" spans="1:15" ht="19.5" customHeight="1">
      <c r="A58" s="46"/>
      <c r="B58" s="89" t="s">
        <v>77</v>
      </c>
      <c r="C58" s="56"/>
      <c r="D58" s="47"/>
      <c r="E58" s="47"/>
      <c r="F58" s="47"/>
      <c r="G58" s="47"/>
      <c r="H58" s="47"/>
      <c r="I58" s="47"/>
      <c r="J58" s="47"/>
      <c r="K58" s="47"/>
      <c r="L58" s="57"/>
    </row>
    <row r="59" spans="1:15" ht="13.15" customHeight="1">
      <c r="A59" s="46"/>
      <c r="B59" s="47"/>
      <c r="C59" s="424" t="s">
        <v>195</v>
      </c>
      <c r="D59" s="424"/>
      <c r="E59" s="424"/>
      <c r="F59" s="424"/>
      <c r="G59" s="424"/>
      <c r="H59" s="424"/>
      <c r="I59" s="424"/>
      <c r="J59" s="424"/>
      <c r="K59" s="424"/>
      <c r="L59" s="179"/>
    </row>
    <row r="60" spans="1:15">
      <c r="A60" s="90"/>
      <c r="B60" s="63"/>
      <c r="C60" s="424"/>
      <c r="D60" s="424"/>
      <c r="E60" s="424"/>
      <c r="F60" s="424"/>
      <c r="G60" s="424"/>
      <c r="H60" s="424"/>
      <c r="I60" s="424"/>
      <c r="J60" s="424"/>
      <c r="K60" s="424"/>
      <c r="L60" s="179"/>
    </row>
    <row r="61" spans="1:15">
      <c r="A61" s="46"/>
      <c r="B61" s="47"/>
      <c r="C61" s="269"/>
      <c r="D61" s="269"/>
      <c r="E61" s="269"/>
      <c r="F61" s="269"/>
      <c r="G61" s="269"/>
      <c r="H61" s="269"/>
      <c r="I61" s="269"/>
      <c r="J61" s="269"/>
      <c r="K61" s="269"/>
      <c r="L61" s="50"/>
    </row>
    <row r="62" spans="1:15">
      <c r="A62" s="46"/>
      <c r="B62" s="89" t="s">
        <v>56</v>
      </c>
      <c r="C62" s="56"/>
      <c r="D62" s="47"/>
      <c r="E62" s="47"/>
      <c r="F62" s="47"/>
      <c r="G62" s="47"/>
      <c r="H62" s="47"/>
      <c r="I62" s="47"/>
      <c r="J62" s="47"/>
      <c r="K62" s="47"/>
      <c r="L62" s="50"/>
    </row>
    <row r="63" spans="1:15" ht="13.15" customHeight="1">
      <c r="A63" s="46"/>
      <c r="B63" s="47"/>
      <c r="C63" s="426" t="s">
        <v>196</v>
      </c>
      <c r="D63" s="426"/>
      <c r="E63" s="426"/>
      <c r="F63" s="426"/>
      <c r="G63" s="426"/>
      <c r="H63" s="426"/>
      <c r="I63" s="426"/>
      <c r="J63" s="426"/>
      <c r="K63" s="426"/>
      <c r="L63" s="50"/>
    </row>
    <row r="64" spans="1:15">
      <c r="A64" s="46"/>
      <c r="B64" s="47"/>
      <c r="C64" s="426"/>
      <c r="D64" s="426"/>
      <c r="E64" s="426"/>
      <c r="F64" s="426"/>
      <c r="G64" s="426"/>
      <c r="H64" s="426"/>
      <c r="I64" s="426"/>
      <c r="J64" s="426"/>
      <c r="K64" s="426"/>
      <c r="L64" s="50"/>
    </row>
    <row r="65" spans="1:12">
      <c r="A65" s="46"/>
      <c r="B65" s="47"/>
      <c r="C65" s="426"/>
      <c r="D65" s="426"/>
      <c r="E65" s="426"/>
      <c r="F65" s="426"/>
      <c r="G65" s="426"/>
      <c r="H65" s="426"/>
      <c r="I65" s="426"/>
      <c r="J65" s="426"/>
      <c r="K65" s="426"/>
      <c r="L65" s="50"/>
    </row>
    <row r="66" spans="1:12">
      <c r="A66" s="46"/>
      <c r="B66" s="47"/>
      <c r="C66" s="426"/>
      <c r="D66" s="426"/>
      <c r="E66" s="426"/>
      <c r="F66" s="426"/>
      <c r="G66" s="426"/>
      <c r="H66" s="426"/>
      <c r="I66" s="426"/>
      <c r="J66" s="426"/>
      <c r="K66" s="426"/>
      <c r="L66" s="50"/>
    </row>
    <row r="67" spans="1:12">
      <c r="A67" s="46"/>
      <c r="B67" s="47"/>
      <c r="C67" s="426"/>
      <c r="D67" s="426"/>
      <c r="E67" s="426"/>
      <c r="F67" s="426"/>
      <c r="G67" s="426"/>
      <c r="H67" s="426"/>
      <c r="I67" s="426"/>
      <c r="J67" s="426"/>
      <c r="K67" s="426"/>
      <c r="L67" s="50"/>
    </row>
    <row r="68" spans="1:12">
      <c r="A68" s="46"/>
      <c r="B68" s="47"/>
      <c r="C68" s="283"/>
      <c r="D68" s="283"/>
      <c r="E68" s="283"/>
      <c r="F68" s="283"/>
      <c r="G68" s="283"/>
      <c r="H68" s="283"/>
      <c r="I68" s="283"/>
      <c r="J68" s="283"/>
      <c r="K68" s="283"/>
      <c r="L68" s="50"/>
    </row>
    <row r="69" spans="1:12">
      <c r="A69" s="46"/>
      <c r="B69" s="47"/>
      <c r="C69" s="285"/>
      <c r="D69" s="285"/>
      <c r="E69" s="285"/>
      <c r="F69" s="285"/>
      <c r="G69" s="285"/>
      <c r="H69" s="285"/>
      <c r="I69" s="285"/>
      <c r="J69" s="285"/>
      <c r="K69" s="285"/>
      <c r="L69" s="50"/>
    </row>
    <row r="70" spans="1:12">
      <c r="A70" s="46"/>
      <c r="B70" s="47"/>
      <c r="C70" s="47"/>
      <c r="D70" s="47"/>
      <c r="E70" s="47"/>
      <c r="F70" s="47"/>
      <c r="G70" s="47"/>
      <c r="H70" s="47"/>
      <c r="I70" s="53"/>
      <c r="J70" s="47"/>
      <c r="K70" s="47"/>
      <c r="L70" s="57"/>
    </row>
    <row r="71" spans="1:12" ht="18" customHeight="1">
      <c r="A71" s="46"/>
      <c r="B71" s="47"/>
      <c r="C71" s="269" t="s">
        <v>160</v>
      </c>
      <c r="D71" s="47"/>
      <c r="E71" s="47"/>
      <c r="F71" s="47"/>
      <c r="G71" s="47"/>
      <c r="H71" s="54" t="s">
        <v>163</v>
      </c>
      <c r="I71" s="309"/>
      <c r="J71" s="51" t="s">
        <v>49</v>
      </c>
      <c r="K71" s="413" t="s">
        <v>31</v>
      </c>
      <c r="L71" s="414"/>
    </row>
    <row r="72" spans="1:12" ht="7.5" customHeight="1">
      <c r="A72" s="46"/>
      <c r="B72" s="47"/>
      <c r="C72" s="91"/>
      <c r="D72" s="47"/>
      <c r="E72" s="47"/>
      <c r="F72" s="47"/>
      <c r="G72" s="47"/>
      <c r="H72" s="161"/>
      <c r="I72" s="11"/>
      <c r="J72" s="62"/>
      <c r="K72" s="265"/>
      <c r="L72" s="108"/>
    </row>
    <row r="73" spans="1:12" ht="25.5" customHeight="1">
      <c r="A73" s="93"/>
      <c r="B73" s="65"/>
      <c r="C73" s="47" t="s">
        <v>161</v>
      </c>
      <c r="D73" s="47"/>
      <c r="E73" s="47"/>
      <c r="F73" s="47"/>
      <c r="G73" s="269"/>
      <c r="H73" s="54" t="s">
        <v>220</v>
      </c>
      <c r="I73" s="308"/>
      <c r="J73" s="51" t="s">
        <v>51</v>
      </c>
      <c r="K73" s="413" t="s">
        <v>31</v>
      </c>
      <c r="L73" s="414"/>
    </row>
    <row r="74" spans="1:12" ht="9.75" customHeight="1" thickBot="1">
      <c r="A74" s="55"/>
      <c r="B74" s="56"/>
      <c r="C74" s="53"/>
      <c r="D74" s="56"/>
      <c r="E74" s="53"/>
      <c r="F74" s="53"/>
      <c r="G74" s="56"/>
      <c r="H74" s="54"/>
      <c r="I74" s="22"/>
      <c r="J74" s="53"/>
      <c r="K74" s="53"/>
      <c r="L74" s="57"/>
    </row>
    <row r="75" spans="1:12" ht="18" customHeight="1" thickBot="1">
      <c r="A75" s="55"/>
      <c r="B75" s="56"/>
      <c r="C75" s="424" t="s">
        <v>162</v>
      </c>
      <c r="D75" s="425"/>
      <c r="E75" s="425"/>
      <c r="F75" s="425"/>
      <c r="G75" s="425"/>
      <c r="H75" s="54" t="s">
        <v>164</v>
      </c>
      <c r="I75" s="223" t="str">
        <f>IF(OR(I73="",I71=""),"",(I71/I73)*100-100)</f>
        <v/>
      </c>
      <c r="J75" s="63" t="s">
        <v>50</v>
      </c>
      <c r="K75" s="63"/>
      <c r="L75" s="64"/>
    </row>
    <row r="76" spans="1:12" ht="14.25">
      <c r="A76" s="55"/>
      <c r="B76" s="56"/>
      <c r="C76" s="425"/>
      <c r="D76" s="425"/>
      <c r="E76" s="425"/>
      <c r="F76" s="425"/>
      <c r="G76" s="425"/>
      <c r="H76" s="54"/>
      <c r="I76" s="66"/>
      <c r="J76" s="66"/>
      <c r="K76" s="63"/>
      <c r="L76" s="67"/>
    </row>
    <row r="77" spans="1:12" ht="9.75" customHeight="1">
      <c r="A77" s="55"/>
      <c r="B77" s="56"/>
      <c r="C77" s="91"/>
      <c r="D77" s="91"/>
      <c r="E77" s="91"/>
      <c r="F77" s="91"/>
      <c r="G77" s="91"/>
      <c r="H77" s="54"/>
      <c r="I77" s="66"/>
      <c r="J77" s="66"/>
      <c r="K77" s="63"/>
      <c r="L77" s="67"/>
    </row>
    <row r="78" spans="1:12">
      <c r="A78" s="55"/>
      <c r="B78" s="56"/>
      <c r="C78" s="417" t="s">
        <v>197</v>
      </c>
      <c r="D78" s="417"/>
      <c r="E78" s="417"/>
      <c r="F78" s="68">
        <f>IF(I73&lt;=0.01,25,IF(I73&lt;=0.03,25,IF(I73&lt;=0.1,20,IF(I73&lt;=1,15,IF(I73&gt;1,10)))))</f>
        <v>25</v>
      </c>
      <c r="G78" s="68"/>
      <c r="H78" s="69">
        <f>IF(I73&lt;=0.01,-25,IF(I73&lt;=0.03,-25,IF(I73&lt;=0.1,-20,IF(I73&lt;=1,-15,IF(I73&gt;1,-10)))))</f>
        <v>-25</v>
      </c>
      <c r="I78" s="65"/>
      <c r="J78" s="70"/>
      <c r="K78" s="95"/>
      <c r="L78" s="50"/>
    </row>
    <row r="79" spans="1:12">
      <c r="A79" s="55"/>
      <c r="B79" s="56"/>
      <c r="C79" s="94"/>
      <c r="D79" s="94"/>
      <c r="E79" s="68"/>
      <c r="F79" s="68"/>
      <c r="G79" s="69"/>
      <c r="H79" s="53"/>
      <c r="I79" s="65"/>
      <c r="J79" s="70"/>
      <c r="K79" s="96"/>
      <c r="L79" s="50"/>
    </row>
    <row r="80" spans="1:12">
      <c r="A80" s="46" t="s">
        <v>85</v>
      </c>
      <c r="B80" s="56"/>
      <c r="C80" s="63"/>
      <c r="D80" s="53"/>
      <c r="E80" s="68"/>
      <c r="F80" s="68"/>
      <c r="G80" s="69" t="s">
        <v>86</v>
      </c>
      <c r="H80" s="53"/>
      <c r="I80" s="65"/>
      <c r="J80" s="70"/>
      <c r="K80" s="53"/>
      <c r="L80" s="50"/>
    </row>
    <row r="81" spans="1:12">
      <c r="A81" s="55"/>
      <c r="B81" s="56"/>
      <c r="C81" s="56"/>
      <c r="D81" s="53"/>
      <c r="E81" s="53"/>
      <c r="F81" s="53"/>
      <c r="G81" s="53"/>
      <c r="H81" s="53"/>
      <c r="I81" s="53"/>
      <c r="J81" s="53"/>
      <c r="K81" s="47"/>
      <c r="L81" s="50"/>
    </row>
    <row r="82" spans="1:12">
      <c r="A82" s="55"/>
      <c r="B82" s="56"/>
      <c r="C82" s="47"/>
      <c r="D82" s="53"/>
      <c r="E82" s="53"/>
      <c r="F82" s="53"/>
      <c r="G82" s="53"/>
      <c r="H82" s="53"/>
      <c r="I82" s="53"/>
      <c r="J82" s="53"/>
      <c r="K82" s="47"/>
      <c r="L82" s="50"/>
    </row>
    <row r="83" spans="1:12">
      <c r="A83" s="55"/>
      <c r="B83" s="56"/>
      <c r="C83" s="47"/>
      <c r="D83" s="53"/>
      <c r="E83" s="53"/>
      <c r="F83" s="53"/>
      <c r="G83" s="53"/>
      <c r="H83" s="53"/>
      <c r="I83" s="53"/>
      <c r="J83" s="53"/>
      <c r="K83" s="47"/>
      <c r="L83" s="50"/>
    </row>
    <row r="84" spans="1:12">
      <c r="A84" s="55"/>
      <c r="B84" s="56"/>
      <c r="C84" s="47"/>
      <c r="D84" s="53"/>
      <c r="E84" s="53"/>
      <c r="F84" s="53"/>
      <c r="G84" s="53"/>
      <c r="H84" s="53"/>
      <c r="I84" s="53"/>
      <c r="J84" s="53"/>
      <c r="K84" s="47"/>
      <c r="L84" s="50"/>
    </row>
    <row r="85" spans="1:12">
      <c r="A85" s="55"/>
      <c r="B85" s="56"/>
      <c r="C85" s="47"/>
      <c r="D85" s="53"/>
      <c r="E85" s="53"/>
      <c r="F85" s="53"/>
      <c r="G85" s="53"/>
      <c r="H85" s="53"/>
      <c r="I85" s="53"/>
      <c r="J85" s="53"/>
      <c r="K85" s="47"/>
      <c r="L85" s="50"/>
    </row>
    <row r="86" spans="1:12">
      <c r="A86" s="55"/>
      <c r="B86" s="56"/>
      <c r="C86" s="47"/>
      <c r="D86" s="53"/>
      <c r="E86" s="53"/>
      <c r="F86" s="53"/>
      <c r="G86" s="53"/>
      <c r="H86" s="53"/>
      <c r="I86" s="53"/>
      <c r="J86" s="53"/>
      <c r="K86" s="47"/>
      <c r="L86" s="50"/>
    </row>
    <row r="87" spans="1:12">
      <c r="A87" s="55"/>
      <c r="B87" s="56"/>
      <c r="C87" s="47"/>
      <c r="D87" s="53"/>
      <c r="E87" s="53"/>
      <c r="F87" s="53"/>
      <c r="G87" s="53"/>
      <c r="H87" s="53"/>
      <c r="I87" s="53"/>
      <c r="J87" s="53"/>
      <c r="K87" s="47"/>
      <c r="L87" s="50"/>
    </row>
    <row r="88" spans="1:12">
      <c r="A88" s="55"/>
      <c r="B88" s="56"/>
      <c r="C88" s="47"/>
      <c r="D88" s="53"/>
      <c r="E88" s="53"/>
      <c r="F88" s="53"/>
      <c r="G88" s="53"/>
      <c r="H88" s="53"/>
      <c r="I88" s="53"/>
      <c r="J88" s="53"/>
      <c r="K88" s="47"/>
      <c r="L88" s="50"/>
    </row>
    <row r="89" spans="1:12">
      <c r="A89" s="55"/>
      <c r="B89" s="56"/>
      <c r="C89" s="47"/>
      <c r="D89" s="47"/>
      <c r="E89" s="47"/>
      <c r="F89" s="47"/>
      <c r="G89" s="47"/>
      <c r="H89" s="47"/>
      <c r="I89" s="47"/>
      <c r="J89" s="47"/>
      <c r="K89" s="47"/>
      <c r="L89" s="50"/>
    </row>
    <row r="90" spans="1:12">
      <c r="A90" s="55"/>
      <c r="B90" s="56"/>
      <c r="C90" s="47"/>
      <c r="D90" s="47"/>
      <c r="E90" s="47"/>
      <c r="F90" s="47"/>
      <c r="G90" s="47"/>
      <c r="H90" s="47"/>
      <c r="I90" s="47"/>
      <c r="J90" s="47"/>
      <c r="K90" s="47"/>
      <c r="L90" s="50"/>
    </row>
    <row r="91" spans="1:12">
      <c r="A91" s="55"/>
      <c r="B91" s="56"/>
      <c r="C91" s="47"/>
      <c r="D91" s="56"/>
      <c r="E91" s="47"/>
      <c r="F91" s="47"/>
      <c r="G91" s="47"/>
      <c r="H91" s="47"/>
      <c r="I91" s="47"/>
      <c r="J91" s="47"/>
      <c r="K91" s="47"/>
      <c r="L91" s="50"/>
    </row>
    <row r="92" spans="1:12">
      <c r="A92" s="55"/>
      <c r="B92" s="56"/>
      <c r="C92" s="47"/>
      <c r="D92" s="56"/>
      <c r="E92" s="47"/>
      <c r="F92" s="47"/>
      <c r="G92" s="47"/>
      <c r="H92" s="47"/>
      <c r="I92" s="47"/>
      <c r="J92" s="47"/>
      <c r="K92" s="47"/>
      <c r="L92" s="50"/>
    </row>
    <row r="93" spans="1:12">
      <c r="A93" s="55"/>
      <c r="B93" s="56"/>
      <c r="C93" s="56"/>
      <c r="D93" s="56"/>
      <c r="E93" s="47"/>
      <c r="F93" s="47"/>
      <c r="G93" s="47"/>
      <c r="H93" s="47"/>
      <c r="I93" s="47"/>
      <c r="J93" s="47"/>
      <c r="K93" s="47"/>
      <c r="L93" s="50"/>
    </row>
    <row r="94" spans="1:12">
      <c r="A94" s="55"/>
      <c r="B94" s="56"/>
      <c r="C94" s="56"/>
      <c r="D94" s="47"/>
      <c r="E94" s="47"/>
      <c r="F94" s="47"/>
      <c r="G94" s="47"/>
      <c r="H94" s="47"/>
      <c r="I94" s="47"/>
      <c r="J94" s="47"/>
      <c r="K94" s="47"/>
      <c r="L94" s="50"/>
    </row>
    <row r="95" spans="1:12">
      <c r="A95" s="55"/>
      <c r="B95" s="56"/>
      <c r="C95" s="47"/>
      <c r="D95" s="47"/>
      <c r="E95" s="47"/>
      <c r="F95" s="47"/>
      <c r="G95" s="47"/>
      <c r="H95" s="47"/>
      <c r="I95" s="47"/>
      <c r="J95" s="47"/>
      <c r="K95" s="47"/>
      <c r="L95" s="50"/>
    </row>
    <row r="96" spans="1:12">
      <c r="A96" s="55"/>
      <c r="B96" s="56"/>
      <c r="C96" s="47"/>
      <c r="D96" s="47"/>
      <c r="E96" s="47"/>
      <c r="F96" s="47"/>
      <c r="G96" s="47"/>
      <c r="H96" s="47"/>
      <c r="I96" s="47"/>
      <c r="J96" s="47"/>
      <c r="K96" s="47"/>
      <c r="L96" s="50"/>
    </row>
    <row r="97" spans="1:12">
      <c r="A97" s="55"/>
      <c r="B97" s="56"/>
      <c r="C97" s="47"/>
      <c r="D97" s="47"/>
      <c r="E97" s="47"/>
      <c r="F97" s="47"/>
      <c r="G97" s="47"/>
      <c r="H97" s="47"/>
      <c r="I97" s="47"/>
      <c r="J97" s="47"/>
      <c r="K97" s="47"/>
      <c r="L97" s="50"/>
    </row>
    <row r="98" spans="1:12">
      <c r="A98" s="55"/>
      <c r="B98" s="56"/>
      <c r="C98" s="47"/>
      <c r="D98" s="47"/>
      <c r="E98" s="47"/>
      <c r="F98" s="47"/>
      <c r="G98" s="47"/>
      <c r="H98" s="47"/>
      <c r="I98" s="47"/>
      <c r="J98" s="47"/>
      <c r="K98" s="47"/>
      <c r="L98" s="50"/>
    </row>
    <row r="99" spans="1:12">
      <c r="A99" s="55"/>
      <c r="B99" s="56"/>
      <c r="C99" s="47"/>
      <c r="D99" s="47"/>
      <c r="E99" s="47"/>
      <c r="F99" s="47"/>
      <c r="G99" s="47"/>
      <c r="H99" s="47"/>
      <c r="I99" s="47"/>
      <c r="J99" s="47"/>
      <c r="K99" s="47"/>
      <c r="L99" s="50"/>
    </row>
    <row r="100" spans="1:12">
      <c r="A100" s="55"/>
      <c r="B100" s="56"/>
      <c r="C100" s="47"/>
      <c r="D100" s="47"/>
      <c r="E100" s="47"/>
      <c r="F100" s="47"/>
      <c r="G100" s="47"/>
      <c r="H100" s="47"/>
      <c r="I100" s="47"/>
      <c r="J100" s="47"/>
      <c r="K100" s="47"/>
      <c r="L100" s="50"/>
    </row>
    <row r="101" spans="1:12">
      <c r="A101" s="55"/>
      <c r="B101" s="56"/>
      <c r="C101" s="47"/>
      <c r="D101" s="47"/>
      <c r="E101" s="47"/>
      <c r="F101" s="47"/>
      <c r="G101" s="47"/>
      <c r="H101" s="47"/>
      <c r="I101" s="47"/>
      <c r="J101" s="47"/>
      <c r="K101" s="47"/>
      <c r="L101" s="50"/>
    </row>
    <row r="102" spans="1:12">
      <c r="A102" s="55"/>
      <c r="B102" s="56"/>
      <c r="C102" s="47"/>
      <c r="D102" s="47"/>
      <c r="E102" s="47"/>
      <c r="F102" s="47"/>
      <c r="G102" s="47"/>
      <c r="H102" s="47"/>
      <c r="I102" s="47"/>
      <c r="J102" s="47"/>
      <c r="K102" s="47"/>
      <c r="L102" s="50"/>
    </row>
    <row r="103" spans="1:12">
      <c r="A103" s="55"/>
      <c r="B103" s="56"/>
      <c r="C103" s="47"/>
      <c r="D103" s="47"/>
      <c r="E103" s="47"/>
      <c r="F103" s="47"/>
      <c r="G103" s="47"/>
      <c r="H103" s="47"/>
      <c r="I103" s="47"/>
      <c r="J103" s="47"/>
      <c r="K103" s="47"/>
      <c r="L103" s="50"/>
    </row>
    <row r="104" spans="1:12">
      <c r="A104" s="55"/>
      <c r="B104" s="56"/>
      <c r="C104" s="47"/>
      <c r="D104" s="47"/>
      <c r="E104" s="47"/>
      <c r="F104" s="47"/>
      <c r="G104" s="47"/>
      <c r="H104" s="47"/>
      <c r="I104" s="47"/>
      <c r="J104" s="47"/>
      <c r="K104" s="47"/>
      <c r="L104" s="50"/>
    </row>
    <row r="105" spans="1:12">
      <c r="A105" s="55"/>
      <c r="B105" s="56"/>
      <c r="C105" s="47"/>
      <c r="D105" s="47"/>
      <c r="E105" s="47"/>
      <c r="F105" s="47"/>
      <c r="G105" s="47"/>
      <c r="H105" s="47"/>
      <c r="I105" s="47"/>
      <c r="J105" s="47"/>
      <c r="K105" s="47"/>
      <c r="L105" s="50"/>
    </row>
    <row r="106" spans="1:12">
      <c r="A106" s="55"/>
      <c r="B106" s="56"/>
      <c r="C106" s="47"/>
      <c r="D106" s="47"/>
      <c r="E106" s="47"/>
      <c r="F106" s="47"/>
      <c r="G106" s="47"/>
      <c r="H106" s="47"/>
      <c r="I106" s="47"/>
      <c r="J106" s="47"/>
      <c r="K106" s="47"/>
      <c r="L106" s="50"/>
    </row>
    <row r="107" spans="1:12">
      <c r="A107" s="55"/>
      <c r="B107" s="56"/>
      <c r="C107" s="47"/>
      <c r="D107" s="47"/>
      <c r="E107" s="47"/>
      <c r="F107" s="47"/>
      <c r="G107" s="47"/>
      <c r="H107" s="47"/>
      <c r="I107" s="47"/>
      <c r="J107" s="47"/>
      <c r="K107" s="47"/>
      <c r="L107" s="50"/>
    </row>
    <row r="108" spans="1:12">
      <c r="A108" s="55"/>
      <c r="B108" s="56"/>
      <c r="C108" s="47"/>
      <c r="D108" s="47"/>
      <c r="E108" s="47"/>
      <c r="F108" s="47"/>
      <c r="G108" s="47"/>
      <c r="H108" s="47"/>
      <c r="I108" s="47"/>
      <c r="J108" s="47"/>
      <c r="K108" s="47"/>
      <c r="L108" s="50"/>
    </row>
    <row r="109" spans="1:12">
      <c r="A109" s="55"/>
      <c r="B109" s="56"/>
      <c r="C109" s="47"/>
      <c r="D109" s="47"/>
      <c r="E109" s="47"/>
      <c r="F109" s="47"/>
      <c r="G109" s="47"/>
      <c r="H109" s="47"/>
      <c r="I109" s="47"/>
      <c r="J109" s="47"/>
      <c r="K109" s="47"/>
      <c r="L109" s="50"/>
    </row>
    <row r="110" spans="1:12" ht="14.25" thickBot="1">
      <c r="A110" s="97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9"/>
    </row>
  </sheetData>
  <sheetProtection password="CC9A" sheet="1" objects="1" scenarios="1"/>
  <mergeCells count="52">
    <mergeCell ref="C5:E5"/>
    <mergeCell ref="G5:H5"/>
    <mergeCell ref="C56:E56"/>
    <mergeCell ref="G56:H56"/>
    <mergeCell ref="K45:L45"/>
    <mergeCell ref="B8:K10"/>
    <mergeCell ref="B13:K15"/>
    <mergeCell ref="B36:J37"/>
    <mergeCell ref="C43:G43"/>
    <mergeCell ref="K43:L43"/>
    <mergeCell ref="C26:G26"/>
    <mergeCell ref="K26:L26"/>
    <mergeCell ref="C27:G27"/>
    <mergeCell ref="K27:L27"/>
    <mergeCell ref="K28:L28"/>
    <mergeCell ref="A5:B5"/>
    <mergeCell ref="C17:I17"/>
    <mergeCell ref="J17:K17"/>
    <mergeCell ref="C22:E22"/>
    <mergeCell ref="K54:L54"/>
    <mergeCell ref="C47:G48"/>
    <mergeCell ref="C49:E49"/>
    <mergeCell ref="C28:G28"/>
    <mergeCell ref="C33:H33"/>
    <mergeCell ref="C34:G34"/>
    <mergeCell ref="K34:L34"/>
    <mergeCell ref="C23:E23"/>
    <mergeCell ref="K23:L23"/>
    <mergeCell ref="C24:F24"/>
    <mergeCell ref="A2:L2"/>
    <mergeCell ref="C3:J3"/>
    <mergeCell ref="K3:L3"/>
    <mergeCell ref="C4:G4"/>
    <mergeCell ref="I4:L4"/>
    <mergeCell ref="A3:B3"/>
    <mergeCell ref="A4:B4"/>
    <mergeCell ref="A56:B56"/>
    <mergeCell ref="K22:L22"/>
    <mergeCell ref="C25:G25"/>
    <mergeCell ref="K25:L25"/>
    <mergeCell ref="C78:E78"/>
    <mergeCell ref="A53:L53"/>
    <mergeCell ref="C54:J54"/>
    <mergeCell ref="K71:L71"/>
    <mergeCell ref="K73:L73"/>
    <mergeCell ref="A55:B55"/>
    <mergeCell ref="C75:G76"/>
    <mergeCell ref="C59:K60"/>
    <mergeCell ref="C63:K67"/>
    <mergeCell ref="C55:G55"/>
    <mergeCell ref="I55:L55"/>
    <mergeCell ref="A54:B54"/>
  </mergeCells>
  <phoneticPr fontId="3"/>
  <conditionalFormatting sqref="I75">
    <cfRule type="expression" dxfId="11" priority="9" stopIfTrue="1">
      <formula>OR(+$I$75&gt;$F$78,$I$75&lt;$H$78)</formula>
    </cfRule>
  </conditionalFormatting>
  <conditionalFormatting sqref="I47">
    <cfRule type="expression" dxfId="10" priority="8" stopIfTrue="1">
      <formula>OR(+$I$47&gt;$F$49,$I$47&lt;$H$49)</formula>
    </cfRule>
  </conditionalFormatting>
  <conditionalFormatting sqref="A19">
    <cfRule type="expression" dxfId="9" priority="7" stopIfTrue="1">
      <formula>$J$17="①"</formula>
    </cfRule>
  </conditionalFormatting>
  <conditionalFormatting sqref="I43">
    <cfRule type="expression" dxfId="8" priority="6">
      <formula>$J$17="②"</formula>
    </cfRule>
  </conditionalFormatting>
  <conditionalFormatting sqref="A36">
    <cfRule type="expression" dxfId="7" priority="5" stopIfTrue="1">
      <formula>$J$17="②"</formula>
    </cfRule>
  </conditionalFormatting>
  <conditionalFormatting sqref="I22:I27">
    <cfRule type="expression" dxfId="6" priority="4">
      <formula>$J$17="①"</formula>
    </cfRule>
  </conditionalFormatting>
  <conditionalFormatting sqref="I28">
    <cfRule type="expression" dxfId="5" priority="3">
      <formula>$J$17="①"</formula>
    </cfRule>
  </conditionalFormatting>
  <conditionalFormatting sqref="I34">
    <cfRule type="expression" dxfId="4" priority="2">
      <formula>$J$17="①"</formula>
    </cfRule>
  </conditionalFormatting>
  <conditionalFormatting sqref="I30">
    <cfRule type="expression" dxfId="3" priority="1">
      <formula>$J$17="①"</formula>
    </cfRule>
  </conditionalFormatting>
  <dataValidations count="2">
    <dataValidation type="list" allowBlank="1" showInputMessage="1" showErrorMessage="1" sqref="I30">
      <formula1>"（選択）,湿　式,乾　式"</formula1>
    </dataValidation>
    <dataValidation type="list" allowBlank="1" showInputMessage="1" showErrorMessage="1" sqref="J17">
      <formula1>"（選択して下さい）,①,②"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zoomScaleNormal="100" zoomScaleSheetLayoutView="100" workbookViewId="0">
      <selection activeCell="D5" sqref="D5:E5"/>
    </sheetView>
  </sheetViews>
  <sheetFormatPr defaultColWidth="9" defaultRowHeight="13.5"/>
  <cols>
    <col min="1" max="1" width="5.875" style="1" customWidth="1"/>
    <col min="2" max="2" width="5.375" style="1" customWidth="1"/>
    <col min="3" max="11" width="8.5" style="1" customWidth="1"/>
    <col min="12" max="12" width="5.5" style="1" customWidth="1"/>
    <col min="13" max="16384" width="9" style="1"/>
  </cols>
  <sheetData>
    <row r="1" spans="1:12" ht="15" customHeight="1" thickBot="1"/>
    <row r="2" spans="1:12" s="6" customFormat="1" ht="18.75" customHeight="1">
      <c r="A2" s="418" t="s">
        <v>79</v>
      </c>
      <c r="B2" s="419"/>
      <c r="C2" s="419"/>
      <c r="D2" s="419"/>
      <c r="E2" s="419"/>
      <c r="F2" s="419"/>
      <c r="G2" s="419"/>
      <c r="H2" s="419"/>
      <c r="I2" s="419"/>
      <c r="J2" s="419"/>
      <c r="K2" s="420"/>
    </row>
    <row r="3" spans="1:12" s="6" customFormat="1" ht="28.5" customHeight="1">
      <c r="A3" s="326" t="s">
        <v>124</v>
      </c>
      <c r="B3" s="430"/>
      <c r="C3" s="421" t="str">
        <f>+表紙!B3&amp;"　　（　３．立上り性能　）"</f>
        <v>食器消毒保管庫　　（　３．立上り性能　）</v>
      </c>
      <c r="D3" s="457"/>
      <c r="E3" s="457"/>
      <c r="F3" s="457"/>
      <c r="G3" s="457"/>
      <c r="H3" s="457"/>
      <c r="I3" s="457"/>
      <c r="J3" s="421" t="str">
        <f xml:space="preserve"> IF(表紙!$I$11="選択してください","","ガス種："&amp;表紙!$I$11)</f>
        <v/>
      </c>
      <c r="K3" s="431"/>
    </row>
    <row r="4" spans="1:12" s="6" customFormat="1" ht="18" customHeight="1" thickBot="1">
      <c r="A4" s="422" t="s">
        <v>198</v>
      </c>
      <c r="B4" s="423"/>
      <c r="C4" s="427" t="str">
        <f>IF(表紙!$B$6=0,"",表紙!$B$6)</f>
        <v/>
      </c>
      <c r="D4" s="427"/>
      <c r="E4" s="428"/>
      <c r="F4" s="428"/>
      <c r="G4" s="428"/>
      <c r="H4" s="206" t="s">
        <v>53</v>
      </c>
      <c r="I4" s="428" t="str">
        <f>IF(表紙!$H$5=0,"",表紙!$H$5)</f>
        <v/>
      </c>
      <c r="J4" s="458"/>
      <c r="K4" s="459"/>
      <c r="L4" s="38"/>
    </row>
    <row r="5" spans="1:12" s="6" customFormat="1" ht="15.75" customHeight="1">
      <c r="A5" s="456" t="s">
        <v>6</v>
      </c>
      <c r="B5" s="449"/>
      <c r="C5" s="449" t="s">
        <v>20</v>
      </c>
      <c r="D5" s="454"/>
      <c r="E5" s="454"/>
      <c r="F5" s="449" t="s">
        <v>67</v>
      </c>
      <c r="G5" s="210"/>
      <c r="H5" s="449" t="s">
        <v>68</v>
      </c>
      <c r="I5" s="210"/>
      <c r="J5" s="449" t="s">
        <v>9</v>
      </c>
      <c r="K5" s="208"/>
    </row>
    <row r="6" spans="1:12" s="6" customFormat="1" ht="15.75" customHeight="1" thickBot="1">
      <c r="A6" s="452" t="s">
        <v>13</v>
      </c>
      <c r="B6" s="450"/>
      <c r="C6" s="450"/>
      <c r="D6" s="451"/>
      <c r="E6" s="451"/>
      <c r="F6" s="450"/>
      <c r="G6" s="211"/>
      <c r="H6" s="450"/>
      <c r="I6" s="211"/>
      <c r="J6" s="450"/>
      <c r="K6" s="39"/>
    </row>
    <row r="7" spans="1:12" s="6" customFormat="1" ht="9.75" customHeight="1">
      <c r="A7" s="46"/>
      <c r="B7" s="47"/>
      <c r="C7" s="47"/>
      <c r="D7" s="47"/>
      <c r="E7" s="47"/>
      <c r="F7" s="47"/>
      <c r="G7" s="47"/>
      <c r="H7" s="47"/>
      <c r="I7" s="47"/>
      <c r="J7" s="47"/>
      <c r="K7" s="50"/>
    </row>
    <row r="8" spans="1:12" s="6" customFormat="1" ht="20.25" customHeight="1">
      <c r="A8" s="46"/>
      <c r="B8" s="100" t="s">
        <v>149</v>
      </c>
      <c r="C8" s="47"/>
      <c r="D8" s="47"/>
      <c r="E8" s="47"/>
      <c r="F8" s="47"/>
      <c r="G8" s="47"/>
      <c r="H8" s="47"/>
      <c r="I8" s="47"/>
      <c r="J8" s="47"/>
      <c r="K8" s="50"/>
    </row>
    <row r="9" spans="1:12" s="6" customFormat="1" ht="15" customHeight="1">
      <c r="A9" s="46"/>
      <c r="B9" s="47"/>
      <c r="C9" s="453" t="s">
        <v>158</v>
      </c>
      <c r="D9" s="453"/>
      <c r="E9" s="453"/>
      <c r="F9" s="453"/>
      <c r="G9" s="453"/>
      <c r="H9" s="453"/>
      <c r="I9" s="453"/>
      <c r="J9" s="453"/>
      <c r="K9" s="101"/>
    </row>
    <row r="10" spans="1:12" s="6" customFormat="1" ht="15" customHeight="1">
      <c r="A10" s="46"/>
      <c r="B10" s="47"/>
      <c r="C10" s="453"/>
      <c r="D10" s="453"/>
      <c r="E10" s="453"/>
      <c r="F10" s="453"/>
      <c r="G10" s="453"/>
      <c r="H10" s="453"/>
      <c r="I10" s="453"/>
      <c r="J10" s="453"/>
      <c r="K10" s="101"/>
    </row>
    <row r="11" spans="1:12" s="6" customFormat="1" ht="15" customHeight="1">
      <c r="A11" s="46"/>
      <c r="B11" s="47"/>
      <c r="C11" s="453"/>
      <c r="D11" s="453"/>
      <c r="E11" s="453"/>
      <c r="F11" s="453"/>
      <c r="G11" s="453"/>
      <c r="H11" s="453"/>
      <c r="I11" s="453"/>
      <c r="J11" s="453"/>
      <c r="K11" s="101"/>
    </row>
    <row r="12" spans="1:12" s="6" customFormat="1" ht="15" customHeight="1">
      <c r="A12" s="46"/>
      <c r="B12" s="47"/>
      <c r="C12" s="453"/>
      <c r="D12" s="453"/>
      <c r="E12" s="453"/>
      <c r="F12" s="453"/>
      <c r="G12" s="453"/>
      <c r="H12" s="453"/>
      <c r="I12" s="453"/>
      <c r="J12" s="453"/>
      <c r="K12" s="101"/>
    </row>
    <row r="13" spans="1:12" s="6" customFormat="1" ht="8.65" customHeight="1">
      <c r="A13" s="46"/>
      <c r="B13" s="47"/>
      <c r="C13" s="47"/>
      <c r="D13" s="102"/>
      <c r="E13" s="102"/>
      <c r="F13" s="102"/>
      <c r="G13" s="269"/>
      <c r="H13" s="269"/>
      <c r="I13" s="269"/>
      <c r="J13" s="269"/>
      <c r="K13" s="50"/>
    </row>
    <row r="14" spans="1:12" s="6" customFormat="1" ht="9" customHeight="1">
      <c r="A14" s="46"/>
      <c r="B14" s="47"/>
      <c r="C14" s="47"/>
      <c r="D14" s="102"/>
      <c r="E14" s="102"/>
      <c r="F14" s="102"/>
      <c r="G14" s="269"/>
      <c r="H14" s="269"/>
      <c r="I14" s="269"/>
      <c r="J14" s="269"/>
      <c r="K14" s="50"/>
    </row>
    <row r="15" spans="1:12" s="6" customFormat="1" ht="15" customHeight="1">
      <c r="A15" s="46"/>
      <c r="B15" s="47"/>
      <c r="C15" s="47"/>
      <c r="D15" s="102"/>
      <c r="E15" s="102"/>
      <c r="F15" s="102"/>
      <c r="G15" s="269"/>
      <c r="H15" s="269"/>
      <c r="I15" s="269"/>
      <c r="J15" s="269"/>
      <c r="K15" s="50"/>
    </row>
    <row r="16" spans="1:12" s="6" customFormat="1" ht="15" customHeight="1">
      <c r="A16" s="46"/>
      <c r="B16" s="47"/>
      <c r="C16" s="47"/>
      <c r="D16" s="102"/>
      <c r="E16" s="102"/>
      <c r="F16" s="47"/>
      <c r="G16" s="47"/>
      <c r="H16" s="53" t="s">
        <v>6</v>
      </c>
      <c r="I16" s="53" t="s">
        <v>13</v>
      </c>
      <c r="J16" s="47"/>
      <c r="K16" s="50"/>
    </row>
    <row r="17" spans="1:20" s="6" customFormat="1" ht="18.75" customHeight="1">
      <c r="A17" s="46"/>
      <c r="B17" s="47"/>
      <c r="C17" s="455" t="s">
        <v>190</v>
      </c>
      <c r="D17" s="455"/>
      <c r="E17" s="455"/>
      <c r="F17" s="455"/>
      <c r="G17" s="157" t="s">
        <v>150</v>
      </c>
      <c r="H17" s="224"/>
      <c r="I17" s="224"/>
      <c r="J17" s="47" t="s">
        <v>69</v>
      </c>
      <c r="K17" s="108" t="s">
        <v>30</v>
      </c>
    </row>
    <row r="18" spans="1:20" s="6" customFormat="1" ht="17.25" customHeight="1">
      <c r="A18" s="46"/>
      <c r="B18" s="47"/>
      <c r="C18" s="159" t="s">
        <v>155</v>
      </c>
      <c r="D18" s="47"/>
      <c r="E18" s="103"/>
      <c r="F18" s="47"/>
      <c r="G18" s="157" t="s">
        <v>153</v>
      </c>
      <c r="H18" s="225"/>
      <c r="I18" s="225"/>
      <c r="J18" s="47" t="s">
        <v>2</v>
      </c>
      <c r="K18" s="108" t="s">
        <v>43</v>
      </c>
    </row>
    <row r="19" spans="1:20" s="6" customFormat="1" ht="17.25" customHeight="1">
      <c r="A19" s="46"/>
      <c r="B19" s="47"/>
      <c r="C19" s="160" t="s">
        <v>156</v>
      </c>
      <c r="D19" s="91"/>
      <c r="E19" s="91"/>
      <c r="F19" s="47"/>
      <c r="G19" s="157" t="s">
        <v>154</v>
      </c>
      <c r="H19" s="225"/>
      <c r="I19" s="225"/>
      <c r="J19" s="47" t="s">
        <v>2</v>
      </c>
      <c r="K19" s="108" t="s">
        <v>43</v>
      </c>
    </row>
    <row r="20" spans="1:20" s="6" customFormat="1" ht="7.5" customHeight="1" thickBot="1">
      <c r="A20" s="46"/>
      <c r="B20" s="47"/>
      <c r="C20" s="104"/>
      <c r="D20" s="91"/>
      <c r="E20" s="91"/>
      <c r="F20" s="47"/>
      <c r="G20" s="158"/>
      <c r="H20" s="112"/>
      <c r="I20" s="112"/>
      <c r="J20" s="47"/>
      <c r="K20" s="108"/>
    </row>
    <row r="21" spans="1:20" s="6" customFormat="1" ht="17.25" customHeight="1" thickBot="1">
      <c r="A21" s="46"/>
      <c r="B21" s="47"/>
      <c r="C21" s="106" t="s">
        <v>157</v>
      </c>
      <c r="D21" s="47"/>
      <c r="E21" s="47"/>
      <c r="F21" s="47"/>
      <c r="G21" s="158" t="s">
        <v>151</v>
      </c>
      <c r="H21" s="226" t="str">
        <f>IF(COUNTBLANK(H17:H19)=0,H17*(90-25)/(H18-H19),"")</f>
        <v/>
      </c>
      <c r="I21" s="226" t="str">
        <f>IF(COUNTBLANK(I17:I19)=0,I17*(90-25)/(I18-I19),"")</f>
        <v/>
      </c>
      <c r="J21" s="47" t="s">
        <v>69</v>
      </c>
      <c r="K21" s="108" t="s">
        <v>30</v>
      </c>
    </row>
    <row r="22" spans="1:20" s="6" customFormat="1" ht="7.5" customHeight="1" thickBot="1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108"/>
      <c r="N22" s="9"/>
    </row>
    <row r="23" spans="1:20" s="6" customFormat="1" ht="30" customHeight="1" thickBot="1">
      <c r="A23" s="46"/>
      <c r="B23" s="47"/>
      <c r="C23" s="47"/>
      <c r="D23" s="47"/>
      <c r="E23" s="47"/>
      <c r="F23" s="47"/>
      <c r="G23" s="47"/>
      <c r="H23" s="113" t="s">
        <v>152</v>
      </c>
      <c r="I23" s="237" t="str">
        <f>IF(COUNTBLANK(H21:I21)=0,(H21+I21)/2,"")</f>
        <v/>
      </c>
      <c r="J23" s="109" t="s">
        <v>69</v>
      </c>
      <c r="K23" s="108" t="s">
        <v>30</v>
      </c>
      <c r="N23" s="9"/>
    </row>
    <row r="24" spans="1:20" s="6" customFormat="1" ht="7.5" customHeight="1" thickBot="1">
      <c r="A24" s="46"/>
      <c r="B24" s="47"/>
      <c r="C24" s="47"/>
      <c r="D24" s="47"/>
      <c r="E24" s="47"/>
      <c r="F24" s="47"/>
      <c r="G24" s="92"/>
      <c r="H24" s="114"/>
      <c r="I24" s="11"/>
      <c r="J24" s="110"/>
      <c r="K24" s="111"/>
    </row>
    <row r="25" spans="1:20" s="6" customFormat="1" ht="18" customHeight="1" thickBot="1">
      <c r="A25" s="46"/>
      <c r="B25" s="47"/>
      <c r="C25" s="47"/>
      <c r="D25" s="47"/>
      <c r="E25" s="47"/>
      <c r="F25" s="47"/>
      <c r="G25" s="47"/>
      <c r="H25" s="65" t="s">
        <v>12</v>
      </c>
      <c r="I25" s="227" t="str">
        <f>IF(I23&lt;&gt;"",ABS(H21-I21)/I23,"")</f>
        <v/>
      </c>
      <c r="J25" s="249" t="s">
        <v>216</v>
      </c>
      <c r="K25" s="111"/>
      <c r="N25" s="9"/>
    </row>
    <row r="26" spans="1:20" s="6" customFormat="1" ht="7.15" customHeight="1">
      <c r="A26" s="46"/>
      <c r="B26" s="47"/>
      <c r="C26" s="47"/>
      <c r="D26" s="107"/>
      <c r="E26" s="63"/>
      <c r="F26" s="269"/>
      <c r="G26" s="269"/>
      <c r="H26" s="47"/>
      <c r="I26" s="47"/>
      <c r="J26" s="47"/>
      <c r="K26" s="50"/>
    </row>
    <row r="27" spans="1:20" ht="15" customHeight="1">
      <c r="A27" s="55" t="s">
        <v>87</v>
      </c>
      <c r="B27" s="56"/>
      <c r="C27" s="63"/>
      <c r="D27" s="53"/>
      <c r="E27" s="53"/>
      <c r="F27" s="53"/>
      <c r="G27" s="53"/>
      <c r="H27" s="53"/>
      <c r="I27" s="53"/>
      <c r="J27" s="53"/>
      <c r="K27" s="50"/>
    </row>
    <row r="28" spans="1:20" ht="15" customHeight="1">
      <c r="A28" s="55"/>
      <c r="B28" s="56"/>
      <c r="C28" s="47"/>
      <c r="D28" s="53"/>
      <c r="E28" s="47"/>
      <c r="F28" s="47"/>
      <c r="G28" s="47"/>
      <c r="H28" s="47"/>
      <c r="I28" s="47"/>
      <c r="J28" s="47"/>
      <c r="K28" s="50"/>
    </row>
    <row r="29" spans="1:20" ht="15" customHeight="1">
      <c r="A29" s="55"/>
      <c r="B29" s="56"/>
      <c r="C29" s="47"/>
      <c r="D29" s="53"/>
      <c r="E29" s="47"/>
      <c r="F29" s="47"/>
      <c r="G29" s="47"/>
      <c r="H29" s="47"/>
      <c r="I29" s="47"/>
      <c r="J29" s="47"/>
      <c r="K29" s="50"/>
    </row>
    <row r="30" spans="1:20" ht="15" customHeight="1">
      <c r="A30" s="55"/>
      <c r="B30" s="56"/>
      <c r="C30" s="47"/>
      <c r="D30" s="53"/>
      <c r="E30" s="47"/>
      <c r="F30" s="47"/>
      <c r="G30" s="47"/>
      <c r="H30" s="47"/>
      <c r="I30" s="47"/>
      <c r="J30" s="47"/>
      <c r="K30" s="50"/>
    </row>
    <row r="31" spans="1:20" ht="15" customHeight="1">
      <c r="A31" s="55"/>
      <c r="B31" s="56"/>
      <c r="C31" s="47"/>
      <c r="D31" s="53"/>
      <c r="E31" s="47"/>
      <c r="F31" s="47"/>
      <c r="G31" s="47"/>
      <c r="H31" s="47"/>
      <c r="I31" s="47"/>
      <c r="J31" s="47"/>
      <c r="K31" s="50"/>
      <c r="T31" s="9"/>
    </row>
    <row r="32" spans="1:20" ht="15" customHeight="1">
      <c r="A32" s="55"/>
      <c r="B32" s="56"/>
      <c r="C32" s="47"/>
      <c r="D32" s="53"/>
      <c r="E32" s="47"/>
      <c r="F32" s="47"/>
      <c r="G32" s="47"/>
      <c r="H32" s="47"/>
      <c r="I32" s="47"/>
      <c r="J32" s="47"/>
      <c r="K32" s="50"/>
      <c r="T32" s="9"/>
    </row>
    <row r="33" spans="1:20" ht="15" customHeight="1">
      <c r="A33" s="55"/>
      <c r="B33" s="56"/>
      <c r="C33" s="47"/>
      <c r="D33" s="53"/>
      <c r="E33" s="47"/>
      <c r="F33" s="47"/>
      <c r="G33" s="47"/>
      <c r="H33" s="47"/>
      <c r="I33" s="47"/>
      <c r="J33" s="47"/>
      <c r="K33" s="50"/>
      <c r="T33" s="9"/>
    </row>
    <row r="34" spans="1:20" ht="15" customHeight="1">
      <c r="A34" s="55"/>
      <c r="B34" s="56"/>
      <c r="C34" s="47"/>
      <c r="D34" s="53"/>
      <c r="E34" s="47"/>
      <c r="F34" s="47"/>
      <c r="G34" s="47"/>
      <c r="H34" s="47"/>
      <c r="I34" s="47"/>
      <c r="J34" s="47"/>
      <c r="K34" s="50"/>
      <c r="T34" s="9"/>
    </row>
    <row r="35" spans="1:20" ht="15" customHeight="1">
      <c r="A35" s="55"/>
      <c r="B35" s="56"/>
      <c r="C35" s="47"/>
      <c r="D35" s="53"/>
      <c r="E35" s="47"/>
      <c r="F35" s="47"/>
      <c r="G35" s="47"/>
      <c r="H35" s="47"/>
      <c r="I35" s="47"/>
      <c r="J35" s="47"/>
      <c r="K35" s="50"/>
    </row>
    <row r="36" spans="1:20" ht="15" customHeight="1">
      <c r="A36" s="55"/>
      <c r="B36" s="56"/>
      <c r="C36" s="47"/>
      <c r="D36" s="53"/>
      <c r="E36" s="47"/>
      <c r="F36" s="47"/>
      <c r="G36" s="47"/>
      <c r="H36" s="47"/>
      <c r="I36" s="47"/>
      <c r="J36" s="47"/>
      <c r="K36" s="50"/>
    </row>
    <row r="37" spans="1:20" ht="15" customHeight="1">
      <c r="A37" s="55"/>
      <c r="B37" s="56"/>
      <c r="C37" s="56"/>
      <c r="D37" s="53"/>
      <c r="E37" s="47"/>
      <c r="F37" s="47"/>
      <c r="G37" s="47"/>
      <c r="H37" s="47"/>
      <c r="I37" s="47"/>
      <c r="J37" s="47"/>
      <c r="K37" s="50"/>
    </row>
    <row r="38" spans="1:20" ht="15" customHeight="1">
      <c r="A38" s="55"/>
      <c r="B38" s="56"/>
      <c r="C38" s="47"/>
      <c r="D38" s="47"/>
      <c r="E38" s="47"/>
      <c r="F38" s="47"/>
      <c r="G38" s="47"/>
      <c r="H38" s="47"/>
      <c r="I38" s="47"/>
      <c r="J38" s="47"/>
      <c r="K38" s="50"/>
    </row>
    <row r="39" spans="1:20" ht="15" customHeight="1">
      <c r="A39" s="55"/>
      <c r="B39" s="56"/>
      <c r="C39" s="47"/>
      <c r="D39" s="47"/>
      <c r="E39" s="47"/>
      <c r="F39" s="47"/>
      <c r="G39" s="47"/>
      <c r="H39" s="47"/>
      <c r="I39" s="47"/>
      <c r="J39" s="47"/>
      <c r="K39" s="50"/>
    </row>
    <row r="40" spans="1:20" ht="7.5" customHeight="1">
      <c r="A40" s="55"/>
      <c r="B40" s="56"/>
      <c r="C40" s="56"/>
      <c r="D40" s="56"/>
      <c r="E40" s="47"/>
      <c r="F40" s="47"/>
      <c r="G40" s="47"/>
      <c r="H40" s="47"/>
      <c r="I40" s="47"/>
      <c r="J40" s="47"/>
      <c r="K40" s="50"/>
    </row>
    <row r="41" spans="1:20" ht="15" customHeight="1">
      <c r="A41" s="55" t="s">
        <v>88</v>
      </c>
      <c r="B41" s="56"/>
      <c r="C41" s="63"/>
      <c r="D41" s="56"/>
      <c r="E41" s="47"/>
      <c r="F41" s="47"/>
      <c r="G41" s="47"/>
      <c r="H41" s="47"/>
      <c r="I41" s="47"/>
      <c r="J41" s="47"/>
      <c r="K41" s="50"/>
    </row>
    <row r="42" spans="1:20" ht="15" customHeight="1">
      <c r="A42" s="55"/>
      <c r="B42" s="56"/>
      <c r="C42" s="47"/>
      <c r="D42" s="47"/>
      <c r="E42" s="47"/>
      <c r="F42" s="47"/>
      <c r="G42" s="47"/>
      <c r="H42" s="47"/>
      <c r="I42" s="47"/>
      <c r="J42" s="47"/>
      <c r="K42" s="50"/>
    </row>
    <row r="43" spans="1:20" ht="15" customHeight="1">
      <c r="A43" s="55"/>
      <c r="B43" s="56"/>
      <c r="C43" s="47"/>
      <c r="D43" s="47"/>
      <c r="E43" s="47"/>
      <c r="F43" s="47"/>
      <c r="G43" s="47"/>
      <c r="H43" s="47"/>
      <c r="I43" s="47"/>
      <c r="J43" s="47"/>
      <c r="K43" s="50"/>
    </row>
    <row r="44" spans="1:20" ht="15" customHeight="1">
      <c r="A44" s="55"/>
      <c r="B44" s="56"/>
      <c r="C44" s="47"/>
      <c r="D44" s="47"/>
      <c r="E44" s="47"/>
      <c r="F44" s="47"/>
      <c r="G44" s="47"/>
      <c r="H44" s="47"/>
      <c r="I44" s="47"/>
      <c r="J44" s="47"/>
      <c r="K44" s="50"/>
    </row>
    <row r="45" spans="1:20" ht="15" customHeight="1">
      <c r="A45" s="55"/>
      <c r="B45" s="56"/>
      <c r="C45" s="47"/>
      <c r="D45" s="47"/>
      <c r="E45" s="47"/>
      <c r="F45" s="47"/>
      <c r="G45" s="47"/>
      <c r="H45" s="47"/>
      <c r="I45" s="47"/>
      <c r="J45" s="47"/>
      <c r="K45" s="50"/>
    </row>
    <row r="46" spans="1:20" ht="15" customHeight="1">
      <c r="A46" s="55"/>
      <c r="B46" s="56"/>
      <c r="C46" s="47"/>
      <c r="D46" s="47"/>
      <c r="E46" s="47"/>
      <c r="F46" s="47"/>
      <c r="G46" s="47"/>
      <c r="H46" s="47"/>
      <c r="I46" s="47"/>
      <c r="J46" s="47"/>
      <c r="K46" s="50"/>
    </row>
    <row r="47" spans="1:20" ht="15" customHeight="1">
      <c r="A47" s="55"/>
      <c r="B47" s="56"/>
      <c r="C47" s="56"/>
      <c r="D47" s="56"/>
      <c r="E47" s="47"/>
      <c r="F47" s="47"/>
      <c r="G47" s="47"/>
      <c r="H47" s="47"/>
      <c r="I47" s="47"/>
      <c r="J47" s="47"/>
      <c r="K47" s="115"/>
    </row>
    <row r="48" spans="1:20" ht="15" customHeight="1">
      <c r="A48" s="55"/>
      <c r="B48" s="56"/>
      <c r="C48" s="56"/>
      <c r="D48" s="56"/>
      <c r="E48" s="47"/>
      <c r="F48" s="47"/>
      <c r="G48" s="47"/>
      <c r="H48" s="47"/>
      <c r="I48" s="47"/>
      <c r="J48" s="47"/>
      <c r="K48" s="115"/>
    </row>
    <row r="49" spans="1:11" ht="15" customHeight="1">
      <c r="A49" s="55"/>
      <c r="B49" s="56"/>
      <c r="C49" s="56"/>
      <c r="D49" s="56"/>
      <c r="E49" s="47"/>
      <c r="F49" s="47"/>
      <c r="G49" s="47"/>
      <c r="H49" s="47"/>
      <c r="I49" s="47"/>
      <c r="J49" s="47"/>
      <c r="K49" s="115"/>
    </row>
    <row r="50" spans="1:11" ht="15" customHeight="1">
      <c r="A50" s="55"/>
      <c r="B50" s="56"/>
      <c r="C50" s="56"/>
      <c r="D50" s="56"/>
      <c r="E50" s="47"/>
      <c r="F50" s="47"/>
      <c r="G50" s="47"/>
      <c r="H50" s="47"/>
      <c r="I50" s="47"/>
      <c r="J50" s="47"/>
      <c r="K50" s="115"/>
    </row>
    <row r="51" spans="1:11" ht="15" customHeight="1">
      <c r="A51" s="55"/>
      <c r="B51" s="56"/>
      <c r="C51" s="56"/>
      <c r="D51" s="56"/>
      <c r="E51" s="47"/>
      <c r="F51" s="47"/>
      <c r="G51" s="47"/>
      <c r="H51" s="47"/>
      <c r="I51" s="47"/>
      <c r="J51" s="47"/>
      <c r="K51" s="115"/>
    </row>
    <row r="52" spans="1:11" ht="15" customHeight="1">
      <c r="A52" s="55"/>
      <c r="B52" s="56"/>
      <c r="C52" s="56"/>
      <c r="D52" s="56"/>
      <c r="E52" s="47"/>
      <c r="F52" s="47"/>
      <c r="G52" s="47"/>
      <c r="H52" s="47"/>
      <c r="I52" s="47"/>
      <c r="J52" s="47"/>
      <c r="K52" s="115"/>
    </row>
    <row r="53" spans="1:11" ht="15" customHeight="1">
      <c r="A53" s="55"/>
      <c r="B53" s="56"/>
      <c r="C53" s="56"/>
      <c r="D53" s="56"/>
      <c r="E53" s="47"/>
      <c r="F53" s="47"/>
      <c r="G53" s="47"/>
      <c r="H53" s="47"/>
      <c r="I53" s="47"/>
      <c r="J53" s="47"/>
      <c r="K53" s="115"/>
    </row>
    <row r="54" spans="1:11" s="3" customFormat="1" ht="8.65" customHeight="1" thickBot="1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8"/>
    </row>
    <row r="55" spans="1:11" s="3" customFormat="1" ht="7.5" customHeight="1"/>
    <row r="56" spans="1:11" s="3" customFormat="1" ht="15" customHeight="1"/>
    <row r="57" spans="1:11" s="3" customFormat="1" ht="15" customHeight="1"/>
    <row r="58" spans="1:11" s="3" customFormat="1" ht="15" customHeight="1"/>
    <row r="59" spans="1:11" s="3" customFormat="1" ht="15" customHeight="1"/>
    <row r="60" spans="1:11" s="3" customFormat="1" ht="15" customHeight="1"/>
    <row r="61" spans="1:11" s="3" customFormat="1" ht="15" customHeight="1"/>
    <row r="62" spans="1:11" s="3" customFormat="1" ht="15" customHeight="1"/>
    <row r="63" spans="1:11" s="3" customFormat="1"/>
    <row r="64" spans="1:11" s="3" customFormat="1"/>
    <row r="65" s="3" customFormat="1"/>
    <row r="66" s="3" customFormat="1"/>
  </sheetData>
  <sheetProtection password="CC9A" sheet="1" objects="1" scenarios="1" formatCells="0" formatRows="0" insertRows="0" deleteRows="0"/>
  <mergeCells count="17">
    <mergeCell ref="A2:K2"/>
    <mergeCell ref="C3:I3"/>
    <mergeCell ref="J3:K3"/>
    <mergeCell ref="C4:G4"/>
    <mergeCell ref="I4:K4"/>
    <mergeCell ref="A3:B3"/>
    <mergeCell ref="C17:F17"/>
    <mergeCell ref="A4:B4"/>
    <mergeCell ref="A5:B5"/>
    <mergeCell ref="F5:F6"/>
    <mergeCell ref="H5:H6"/>
    <mergeCell ref="J5:J6"/>
    <mergeCell ref="D6:E6"/>
    <mergeCell ref="A6:B6"/>
    <mergeCell ref="C9:J12"/>
    <mergeCell ref="C5:C6"/>
    <mergeCell ref="D5:E5"/>
  </mergeCells>
  <phoneticPr fontId="3"/>
  <conditionalFormatting sqref="I25">
    <cfRule type="cellIs" dxfId="2" priority="1" stopIfTrue="1" operator="greaterThan">
      <formula>0.1</formula>
    </cfRule>
  </conditionalFormatting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2"/>
  <sheetViews>
    <sheetView view="pageBreakPreview" zoomScaleNormal="100" zoomScaleSheetLayoutView="100" workbookViewId="0">
      <selection activeCell="D5" sqref="D5:F5"/>
    </sheetView>
  </sheetViews>
  <sheetFormatPr defaultColWidth="9" defaultRowHeight="13.5"/>
  <cols>
    <col min="1" max="1" width="3.5" style="1" customWidth="1"/>
    <col min="2" max="2" width="5.125" style="1" customWidth="1"/>
    <col min="3" max="3" width="8.125" style="1" customWidth="1"/>
    <col min="4" max="4" width="9.125" style="1" customWidth="1"/>
    <col min="5" max="5" width="7.5" style="1" customWidth="1"/>
    <col min="6" max="8" width="8.125" style="1" customWidth="1"/>
    <col min="9" max="10" width="9.125" style="1" customWidth="1"/>
    <col min="11" max="11" width="7" style="1" customWidth="1"/>
    <col min="12" max="12" width="7.5" style="1" customWidth="1"/>
    <col min="13" max="13" width="5.5" style="1" customWidth="1"/>
    <col min="14" max="16384" width="9" style="1"/>
  </cols>
  <sheetData>
    <row r="1" spans="1:15" ht="15" customHeight="1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s="6" customFormat="1" ht="18.75" customHeight="1">
      <c r="A2" s="418" t="s">
        <v>79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20"/>
    </row>
    <row r="3" spans="1:15" s="6" customFormat="1" ht="28.5" customHeight="1">
      <c r="A3" s="326" t="s">
        <v>124</v>
      </c>
      <c r="B3" s="430"/>
      <c r="C3" s="421" t="str">
        <f>+表紙!B3&amp;"　　（　４．処理能力　）"</f>
        <v>食器消毒保管庫　　（　４．処理能力　）</v>
      </c>
      <c r="D3" s="457"/>
      <c r="E3" s="457"/>
      <c r="F3" s="457"/>
      <c r="G3" s="457"/>
      <c r="H3" s="457"/>
      <c r="I3" s="457"/>
      <c r="J3" s="457"/>
      <c r="K3" s="421" t="str">
        <f xml:space="preserve"> IF(表紙!$I$11="選択してください","","ガス種："&amp;表紙!$I$11)</f>
        <v/>
      </c>
      <c r="L3" s="431"/>
    </row>
    <row r="4" spans="1:15" s="6" customFormat="1" ht="18" customHeight="1" thickBot="1">
      <c r="A4" s="422" t="s">
        <v>198</v>
      </c>
      <c r="B4" s="423"/>
      <c r="C4" s="427" t="str">
        <f>IF(表紙!$B$6=0,"",表紙!$B$6)</f>
        <v/>
      </c>
      <c r="D4" s="427"/>
      <c r="E4" s="428"/>
      <c r="F4" s="428"/>
      <c r="G4" s="428"/>
      <c r="H4" s="204" t="s">
        <v>1</v>
      </c>
      <c r="I4" s="428" t="str">
        <f>IF(表紙!$H$5=0,"",表紙!$H$5)</f>
        <v/>
      </c>
      <c r="J4" s="428"/>
      <c r="K4" s="428"/>
      <c r="L4" s="429"/>
    </row>
    <row r="5" spans="1:15" s="6" customFormat="1" ht="15.75" customHeight="1">
      <c r="A5" s="456" t="s">
        <v>6</v>
      </c>
      <c r="B5" s="449"/>
      <c r="C5" s="449" t="s">
        <v>20</v>
      </c>
      <c r="D5" s="454"/>
      <c r="E5" s="454"/>
      <c r="F5" s="454"/>
      <c r="G5" s="449" t="s">
        <v>34</v>
      </c>
      <c r="H5" s="210"/>
      <c r="I5" s="449" t="s">
        <v>35</v>
      </c>
      <c r="J5" s="210"/>
      <c r="K5" s="449" t="s">
        <v>9</v>
      </c>
      <c r="L5" s="205"/>
    </row>
    <row r="6" spans="1:15" s="6" customFormat="1" ht="15.75" customHeight="1" thickBot="1">
      <c r="A6" s="452" t="s">
        <v>13</v>
      </c>
      <c r="B6" s="450"/>
      <c r="C6" s="450"/>
      <c r="D6" s="451"/>
      <c r="E6" s="451"/>
      <c r="F6" s="451"/>
      <c r="G6" s="450"/>
      <c r="H6" s="211"/>
      <c r="I6" s="450"/>
      <c r="J6" s="211"/>
      <c r="K6" s="450"/>
      <c r="L6" s="40"/>
    </row>
    <row r="7" spans="1:15" s="6" customFormat="1" ht="8.25" customHeight="1">
      <c r="A7" s="119"/>
      <c r="B7" s="53"/>
      <c r="C7" s="53"/>
      <c r="D7" s="162"/>
      <c r="E7" s="162"/>
      <c r="F7" s="120"/>
      <c r="G7" s="163"/>
      <c r="H7" s="53"/>
      <c r="I7" s="163"/>
      <c r="J7" s="120"/>
      <c r="K7" s="120"/>
      <c r="L7" s="164"/>
    </row>
    <row r="8" spans="1:15" s="6" customFormat="1" ht="14.25" customHeight="1">
      <c r="A8" s="46"/>
      <c r="B8" s="447" t="s">
        <v>218</v>
      </c>
      <c r="C8" s="447"/>
      <c r="D8" s="447"/>
      <c r="E8" s="447"/>
      <c r="F8" s="447"/>
      <c r="G8" s="447"/>
      <c r="H8" s="447"/>
      <c r="I8" s="447"/>
      <c r="J8" s="447"/>
      <c r="K8" s="447"/>
      <c r="L8" s="468"/>
    </row>
    <row r="9" spans="1:15" s="6" customFormat="1" ht="14.25" customHeight="1">
      <c r="A9" s="165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68"/>
    </row>
    <row r="10" spans="1:15" s="6" customFormat="1" ht="14.25" customHeight="1">
      <c r="A10" s="46"/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68"/>
    </row>
    <row r="11" spans="1:15" s="6" customFormat="1" ht="14.25" customHeight="1">
      <c r="A11" s="46"/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68"/>
    </row>
    <row r="12" spans="1:15" s="6" customFormat="1" ht="14.25" customHeight="1">
      <c r="A12" s="46"/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68"/>
      <c r="O12" s="9"/>
    </row>
    <row r="13" spans="1:15" s="6" customFormat="1" ht="14.25" customHeight="1">
      <c r="A13" s="46"/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68"/>
      <c r="O13" s="9"/>
    </row>
    <row r="14" spans="1:15" s="6" customFormat="1" ht="14.25" customHeight="1">
      <c r="A14" s="46"/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68"/>
      <c r="O14" s="9"/>
    </row>
    <row r="15" spans="1:15" s="6" customFormat="1" ht="14.25" customHeight="1">
      <c r="A15" s="46"/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68"/>
      <c r="O15" s="9"/>
    </row>
    <row r="16" spans="1:15" s="6" customFormat="1" ht="15" customHeight="1">
      <c r="A16" s="46"/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468"/>
      <c r="O16" s="9"/>
    </row>
    <row r="17" spans="1:16" s="6" customFormat="1" ht="15" customHeight="1">
      <c r="A17" s="46"/>
      <c r="B17" s="47"/>
      <c r="C17" s="47"/>
      <c r="D17" s="127"/>
      <c r="E17" s="127"/>
      <c r="F17" s="127"/>
      <c r="G17" s="127"/>
      <c r="H17" s="127"/>
      <c r="I17" s="127"/>
      <c r="J17" s="127"/>
      <c r="K17" s="127"/>
      <c r="L17" s="50"/>
      <c r="O17" s="9"/>
    </row>
    <row r="18" spans="1:16" s="6" customFormat="1" ht="15" customHeight="1">
      <c r="A18" s="46"/>
      <c r="B18" s="47"/>
      <c r="C18" s="47"/>
      <c r="D18" s="127"/>
      <c r="E18" s="127"/>
      <c r="F18" s="127"/>
      <c r="G18" s="127"/>
      <c r="H18" s="127"/>
      <c r="I18" s="127"/>
      <c r="J18" s="127"/>
      <c r="K18" s="127"/>
      <c r="L18" s="50"/>
      <c r="O18" s="9"/>
    </row>
    <row r="19" spans="1:16" s="6" customFormat="1" ht="15" customHeight="1">
      <c r="A19" s="46"/>
      <c r="B19" s="47"/>
      <c r="C19" s="47"/>
      <c r="D19" s="127"/>
      <c r="E19" s="127"/>
      <c r="F19" s="127"/>
      <c r="G19" s="127"/>
      <c r="H19" s="127"/>
      <c r="I19" s="127"/>
      <c r="J19" s="127"/>
      <c r="K19" s="127"/>
      <c r="L19" s="50"/>
      <c r="O19" s="9"/>
    </row>
    <row r="20" spans="1:16" s="6" customFormat="1" ht="15" customHeight="1">
      <c r="A20" s="46"/>
      <c r="B20" s="47"/>
      <c r="C20" s="47"/>
      <c r="D20" s="127"/>
      <c r="E20" s="127"/>
      <c r="F20" s="127"/>
      <c r="G20" s="127"/>
      <c r="H20" s="127"/>
      <c r="I20" s="127"/>
      <c r="J20" s="127"/>
      <c r="K20" s="127"/>
      <c r="L20" s="50"/>
      <c r="O20" s="9"/>
    </row>
    <row r="21" spans="1:16" s="6" customFormat="1" ht="15" customHeight="1">
      <c r="A21" s="46"/>
      <c r="B21" s="47"/>
      <c r="C21" s="47"/>
      <c r="D21" s="270"/>
      <c r="E21" s="270"/>
      <c r="F21" s="270"/>
      <c r="G21" s="270"/>
      <c r="H21" s="270"/>
      <c r="I21" s="270"/>
      <c r="J21" s="270"/>
      <c r="K21" s="270"/>
      <c r="L21" s="50"/>
    </row>
    <row r="22" spans="1:16" s="6" customFormat="1" ht="15" customHeight="1">
      <c r="A22" s="46"/>
      <c r="B22" s="47"/>
      <c r="C22" s="47"/>
      <c r="D22" s="59"/>
      <c r="E22" s="59"/>
      <c r="F22" s="59"/>
      <c r="G22" s="59"/>
      <c r="H22" s="59"/>
      <c r="I22" s="59"/>
      <c r="J22" s="59"/>
      <c r="K22" s="59"/>
      <c r="L22" s="50"/>
    </row>
    <row r="23" spans="1:16" s="6" customFormat="1" ht="16.5" customHeight="1">
      <c r="A23" s="46"/>
      <c r="B23" s="47"/>
      <c r="C23" s="47"/>
      <c r="D23" s="59"/>
      <c r="E23" s="59"/>
      <c r="F23" s="59"/>
      <c r="G23" s="59"/>
      <c r="H23" s="59"/>
      <c r="I23" s="59"/>
      <c r="J23" s="59"/>
      <c r="K23" s="59"/>
      <c r="L23" s="50"/>
    </row>
    <row r="24" spans="1:16" s="6" customFormat="1" ht="17.25" customHeight="1">
      <c r="A24" s="46"/>
      <c r="B24" s="47"/>
      <c r="C24" s="143" t="s">
        <v>165</v>
      </c>
      <c r="D24" s="47"/>
      <c r="E24" s="166"/>
      <c r="F24" s="47"/>
      <c r="G24" s="47"/>
      <c r="H24" s="47"/>
      <c r="I24" s="176" t="s">
        <v>221</v>
      </c>
      <c r="J24" s="228" t="str">
        <f>IF(+表紙!C12&lt;&gt;"",INT(+表紙!C12),"")</f>
        <v/>
      </c>
      <c r="K24" s="122" t="s">
        <v>57</v>
      </c>
      <c r="L24" s="184" t="s">
        <v>37</v>
      </c>
      <c r="M24" s="18"/>
      <c r="N24" s="7"/>
    </row>
    <row r="25" spans="1:16" s="6" customFormat="1" ht="3.75" customHeight="1">
      <c r="A25" s="46"/>
      <c r="B25" s="47"/>
      <c r="C25" s="47"/>
      <c r="D25" s="47"/>
      <c r="E25" s="166"/>
      <c r="F25" s="47"/>
      <c r="G25" s="167"/>
      <c r="H25" s="112"/>
      <c r="I25" s="47"/>
      <c r="J25" s="47"/>
      <c r="K25" s="47"/>
      <c r="L25" s="185"/>
      <c r="N25" s="7"/>
    </row>
    <row r="26" spans="1:16" s="6" customFormat="1" ht="15" customHeight="1">
      <c r="A26" s="46"/>
      <c r="B26" s="47"/>
      <c r="C26" s="47"/>
      <c r="D26" s="102"/>
      <c r="E26" s="102"/>
      <c r="F26" s="47"/>
      <c r="G26" s="53"/>
      <c r="H26" s="53"/>
      <c r="I26" s="53" t="s">
        <v>6</v>
      </c>
      <c r="J26" s="53" t="s">
        <v>13</v>
      </c>
      <c r="K26" s="47"/>
      <c r="L26" s="185"/>
      <c r="N26" s="7"/>
    </row>
    <row r="27" spans="1:16" s="6" customFormat="1" ht="17.25" customHeight="1">
      <c r="A27" s="46"/>
      <c r="B27" s="47"/>
      <c r="C27" s="269"/>
      <c r="D27" s="269"/>
      <c r="E27" s="269"/>
      <c r="F27" s="168"/>
      <c r="G27" s="103"/>
      <c r="H27" s="169" t="s">
        <v>58</v>
      </c>
      <c r="I27" s="225"/>
      <c r="J27" s="225"/>
      <c r="K27" s="122" t="s">
        <v>2</v>
      </c>
      <c r="L27" s="266" t="s">
        <v>43</v>
      </c>
      <c r="M27" s="36"/>
      <c r="P27" s="9"/>
    </row>
    <row r="28" spans="1:16" s="6" customFormat="1" ht="17.25" customHeight="1">
      <c r="A28" s="46"/>
      <c r="B28" s="47"/>
      <c r="C28" s="47"/>
      <c r="D28" s="47"/>
      <c r="E28" s="47"/>
      <c r="F28" s="91"/>
      <c r="G28" s="91"/>
      <c r="H28" s="169" t="s">
        <v>59</v>
      </c>
      <c r="I28" s="225"/>
      <c r="J28" s="225"/>
      <c r="K28" s="122" t="s">
        <v>2</v>
      </c>
      <c r="L28" s="266" t="s">
        <v>43</v>
      </c>
      <c r="M28" s="36"/>
      <c r="P28" s="7"/>
    </row>
    <row r="29" spans="1:16" s="6" customFormat="1" ht="17.25" customHeight="1">
      <c r="A29" s="46"/>
      <c r="B29" s="47"/>
      <c r="C29" s="47"/>
      <c r="D29" s="47"/>
      <c r="E29" s="47"/>
      <c r="F29" s="91"/>
      <c r="G29" s="91"/>
      <c r="H29" s="169" t="s">
        <v>60</v>
      </c>
      <c r="I29" s="225"/>
      <c r="J29" s="225"/>
      <c r="K29" s="122" t="s">
        <v>2</v>
      </c>
      <c r="L29" s="266" t="s">
        <v>43</v>
      </c>
      <c r="M29" s="36"/>
      <c r="P29" s="7"/>
    </row>
    <row r="30" spans="1:16" s="6" customFormat="1" ht="17.25" customHeight="1">
      <c r="A30" s="46"/>
      <c r="B30" s="47"/>
      <c r="C30" s="47"/>
      <c r="D30" s="47"/>
      <c r="E30" s="47"/>
      <c r="F30" s="47"/>
      <c r="G30" s="103"/>
      <c r="H30" s="169" t="s">
        <v>61</v>
      </c>
      <c r="I30" s="225"/>
      <c r="J30" s="225"/>
      <c r="K30" s="122" t="s">
        <v>2</v>
      </c>
      <c r="L30" s="266" t="s">
        <v>43</v>
      </c>
      <c r="M30" s="36"/>
      <c r="P30" s="7"/>
    </row>
    <row r="31" spans="1:16" s="6" customFormat="1" ht="4.5" customHeight="1">
      <c r="A31" s="46"/>
      <c r="B31" s="47"/>
      <c r="C31" s="47"/>
      <c r="D31" s="47"/>
      <c r="E31" s="103"/>
      <c r="F31" s="169"/>
      <c r="G31" s="112"/>
      <c r="H31" s="112"/>
      <c r="I31" s="122"/>
      <c r="J31" s="203"/>
      <c r="K31" s="177"/>
      <c r="L31" s="185"/>
      <c r="M31" s="7"/>
      <c r="N31" s="7"/>
    </row>
    <row r="32" spans="1:16" s="6" customFormat="1" ht="17.25" customHeight="1">
      <c r="A32" s="46"/>
      <c r="B32" s="47"/>
      <c r="C32" s="143" t="s">
        <v>169</v>
      </c>
      <c r="D32" s="47"/>
      <c r="E32" s="47"/>
      <c r="F32" s="47"/>
      <c r="G32" s="47"/>
      <c r="H32" s="170" t="s">
        <v>166</v>
      </c>
      <c r="I32" s="225"/>
      <c r="J32" s="225"/>
      <c r="K32" s="122" t="s">
        <v>39</v>
      </c>
      <c r="L32" s="266" t="s">
        <v>43</v>
      </c>
      <c r="M32" s="36"/>
      <c r="P32" s="7"/>
    </row>
    <row r="33" spans="1:23" s="6" customFormat="1" ht="3.75" customHeight="1" thickBot="1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122"/>
      <c r="L33" s="266"/>
      <c r="M33" s="37"/>
      <c r="P33" s="7"/>
    </row>
    <row r="34" spans="1:23" ht="18" customHeight="1" thickBot="1">
      <c r="A34" s="46"/>
      <c r="B34" s="47"/>
      <c r="C34" s="47"/>
      <c r="D34" s="47"/>
      <c r="E34" s="47"/>
      <c r="F34" s="47"/>
      <c r="G34" s="47"/>
      <c r="H34" s="47"/>
      <c r="I34" s="113" t="s">
        <v>168</v>
      </c>
      <c r="J34" s="238" t="str">
        <f>IF(COUNTBLANK(I32:J32)=0,(I32+J32)/2,"")</f>
        <v/>
      </c>
      <c r="K34" s="146" t="s">
        <v>39</v>
      </c>
      <c r="L34" s="266" t="s">
        <v>43</v>
      </c>
      <c r="M34" s="36"/>
    </row>
    <row r="35" spans="1:23" ht="4.5" customHeight="1" thickBot="1">
      <c r="A35" s="46"/>
      <c r="B35" s="47"/>
      <c r="C35" s="47"/>
      <c r="D35" s="47"/>
      <c r="E35" s="47"/>
      <c r="F35" s="47"/>
      <c r="G35" s="47"/>
      <c r="H35" s="92"/>
      <c r="I35" s="114"/>
      <c r="J35" s="11"/>
      <c r="K35" s="62"/>
      <c r="L35" s="266"/>
      <c r="M35" s="34"/>
    </row>
    <row r="36" spans="1:23" ht="16.5" customHeight="1" thickBot="1">
      <c r="A36" s="46"/>
      <c r="B36" s="47"/>
      <c r="C36" s="47"/>
      <c r="D36" s="47"/>
      <c r="E36" s="47"/>
      <c r="F36" s="47"/>
      <c r="G36" s="47"/>
      <c r="H36" s="47"/>
      <c r="I36" s="65" t="s">
        <v>12</v>
      </c>
      <c r="J36" s="227" t="str">
        <f>IF(J34&lt;&gt;"",ABS(I32-J32)/J34,"")</f>
        <v/>
      </c>
      <c r="K36" s="122"/>
      <c r="L36" s="266"/>
      <c r="M36" s="34"/>
    </row>
    <row r="37" spans="1:23" ht="3.75" customHeight="1">
      <c r="A37" s="46"/>
      <c r="B37" s="47"/>
      <c r="C37" s="56"/>
      <c r="D37" s="53"/>
      <c r="E37" s="53"/>
      <c r="F37" s="53"/>
      <c r="G37" s="53"/>
      <c r="H37" s="53"/>
      <c r="I37" s="53"/>
      <c r="J37" s="53"/>
      <c r="K37" s="261"/>
      <c r="L37" s="266"/>
      <c r="M37" s="34"/>
    </row>
    <row r="38" spans="1:23" s="6" customFormat="1" ht="15" customHeight="1">
      <c r="A38" s="46"/>
      <c r="B38" s="47"/>
      <c r="C38" s="144"/>
      <c r="D38" s="47"/>
      <c r="E38" s="47"/>
      <c r="F38" s="47"/>
      <c r="G38" s="47"/>
      <c r="H38" s="47"/>
      <c r="I38" s="53" t="s">
        <v>6</v>
      </c>
      <c r="J38" s="53" t="s">
        <v>13</v>
      </c>
      <c r="K38" s="47"/>
      <c r="L38" s="185"/>
      <c r="M38" s="7"/>
      <c r="N38" s="14"/>
      <c r="O38" s="10"/>
      <c r="P38" s="7"/>
      <c r="Q38" s="13"/>
      <c r="R38" s="17"/>
      <c r="S38" s="12"/>
      <c r="T38" s="18"/>
      <c r="U38" s="7"/>
      <c r="V38" s="7"/>
      <c r="W38" s="7"/>
    </row>
    <row r="39" spans="1:23" s="6" customFormat="1" ht="17.25" customHeight="1">
      <c r="A39" s="46"/>
      <c r="B39" s="47"/>
      <c r="C39" s="466" t="s">
        <v>170</v>
      </c>
      <c r="D39" s="467"/>
      <c r="E39" s="467"/>
      <c r="F39" s="47"/>
      <c r="G39" s="56"/>
      <c r="H39" s="158" t="s">
        <v>167</v>
      </c>
      <c r="I39" s="294" t="str">
        <f>IF(COUNTBLANK(I44:I49)=0,(I44*I45*(I47+I48-I49)*273/3600/101.3/(273+I46)),"")</f>
        <v/>
      </c>
      <c r="J39" s="294" t="str">
        <f>IF(COUNTBLANK(J44:J49)=0,(J44*J45*(J47+J48-J49)*273/3600/101.3/(273+J46)),"")</f>
        <v/>
      </c>
      <c r="K39" s="122" t="s">
        <v>11</v>
      </c>
      <c r="L39" s="186" t="s">
        <v>31</v>
      </c>
      <c r="M39" s="7"/>
      <c r="N39" s="14"/>
      <c r="O39" s="10"/>
      <c r="P39" s="7"/>
      <c r="Q39" s="13"/>
      <c r="R39" s="17"/>
      <c r="S39" s="12"/>
      <c r="T39" s="15"/>
      <c r="U39" s="7"/>
      <c r="V39" s="7"/>
      <c r="W39" s="7"/>
    </row>
    <row r="40" spans="1:23" s="6" customFormat="1" ht="3.75" customHeight="1">
      <c r="A40" s="46"/>
      <c r="B40" s="47"/>
      <c r="C40" s="272"/>
      <c r="D40" s="273"/>
      <c r="E40" s="273"/>
      <c r="F40" s="47"/>
      <c r="G40" s="56"/>
      <c r="H40" s="105"/>
      <c r="I40" s="295"/>
      <c r="J40" s="295"/>
      <c r="K40" s="122"/>
      <c r="L40" s="186"/>
      <c r="M40" s="7"/>
      <c r="N40" s="14"/>
      <c r="O40" s="10"/>
      <c r="P40" s="7"/>
      <c r="Q40" s="13"/>
      <c r="R40" s="17"/>
      <c r="S40" s="12"/>
      <c r="T40" s="15"/>
      <c r="U40" s="7"/>
      <c r="V40" s="7"/>
      <c r="W40" s="7"/>
    </row>
    <row r="41" spans="1:23" ht="16.5" customHeight="1">
      <c r="A41" s="55"/>
      <c r="B41" s="56"/>
      <c r="C41" s="47" t="s">
        <v>78</v>
      </c>
      <c r="D41" s="47"/>
      <c r="E41" s="171"/>
      <c r="F41" s="53"/>
      <c r="G41" s="63"/>
      <c r="H41" s="172"/>
      <c r="I41" s="296"/>
      <c r="J41" s="110"/>
      <c r="K41" s="47"/>
      <c r="L41" s="187"/>
      <c r="M41" s="3"/>
      <c r="N41" s="3"/>
      <c r="O41" s="3"/>
      <c r="P41" s="3"/>
      <c r="Q41" s="3"/>
      <c r="R41" s="3"/>
      <c r="S41" s="3"/>
      <c r="T41" s="3"/>
      <c r="U41" s="3"/>
    </row>
    <row r="42" spans="1:23" ht="15" customHeight="1">
      <c r="A42" s="55"/>
      <c r="B42" s="56"/>
      <c r="C42" s="173"/>
      <c r="D42" s="173"/>
      <c r="E42" s="173"/>
      <c r="F42" s="173"/>
      <c r="G42" s="174"/>
      <c r="H42" s="297"/>
      <c r="I42" s="297"/>
      <c r="J42" s="122"/>
      <c r="K42" s="122"/>
      <c r="L42" s="187"/>
      <c r="M42" s="3"/>
      <c r="N42" s="3"/>
      <c r="O42" s="3"/>
      <c r="P42" s="3"/>
      <c r="Q42" s="3"/>
      <c r="R42" s="3"/>
      <c r="S42" s="3"/>
      <c r="T42" s="3"/>
      <c r="U42" s="3"/>
    </row>
    <row r="43" spans="1:23" ht="15" customHeight="1">
      <c r="A43" s="55"/>
      <c r="B43" s="56"/>
      <c r="C43" s="173"/>
      <c r="D43" s="173"/>
      <c r="E43" s="173"/>
      <c r="F43" s="173"/>
      <c r="G43" s="174"/>
      <c r="H43" s="297"/>
      <c r="I43" s="297"/>
      <c r="K43" s="122"/>
      <c r="L43" s="187"/>
      <c r="M43" s="3"/>
      <c r="N43" s="3"/>
      <c r="O43" s="3"/>
      <c r="P43" s="3"/>
      <c r="Q43" s="3"/>
      <c r="R43" s="3"/>
      <c r="S43" s="3"/>
      <c r="T43" s="3"/>
      <c r="U43" s="3"/>
    </row>
    <row r="44" spans="1:23" ht="17.25" customHeight="1">
      <c r="A44" s="55"/>
      <c r="B44" s="56"/>
      <c r="C44" s="415" t="s">
        <v>171</v>
      </c>
      <c r="D44" s="416"/>
      <c r="E44" s="416"/>
      <c r="F44" s="287"/>
      <c r="G44" s="285"/>
      <c r="H44" s="286" t="s">
        <v>183</v>
      </c>
      <c r="I44" s="229"/>
      <c r="J44" s="310"/>
      <c r="K44" s="288" t="s">
        <v>192</v>
      </c>
      <c r="L44" s="187" t="s">
        <v>31</v>
      </c>
      <c r="M44" s="3"/>
      <c r="N44" s="3"/>
      <c r="O44" s="3"/>
      <c r="P44" s="3"/>
      <c r="Q44" s="3"/>
      <c r="R44" s="3"/>
      <c r="S44" s="3"/>
      <c r="T44" s="3"/>
      <c r="U44" s="3"/>
    </row>
    <row r="45" spans="1:23" ht="17.25" customHeight="1">
      <c r="A45" s="55"/>
      <c r="B45" s="56"/>
      <c r="C45" s="415" t="s">
        <v>172</v>
      </c>
      <c r="D45" s="416"/>
      <c r="E45" s="416"/>
      <c r="F45" s="416"/>
      <c r="G45" s="285"/>
      <c r="H45" s="286" t="s">
        <v>184</v>
      </c>
      <c r="I45" s="230"/>
      <c r="J45" s="311"/>
      <c r="K45" s="298" t="s">
        <v>55</v>
      </c>
      <c r="L45" s="184" t="s">
        <v>37</v>
      </c>
      <c r="M45" s="3"/>
      <c r="N45" s="3"/>
      <c r="O45" s="3"/>
      <c r="P45" s="3"/>
      <c r="Q45" s="3"/>
      <c r="R45" s="3"/>
      <c r="S45" s="3"/>
      <c r="T45" s="3"/>
      <c r="U45" s="3"/>
    </row>
    <row r="46" spans="1:23" ht="17.25" customHeight="1">
      <c r="A46" s="55"/>
      <c r="B46" s="56"/>
      <c r="C46" s="415" t="s">
        <v>173</v>
      </c>
      <c r="D46" s="416"/>
      <c r="E46" s="416"/>
      <c r="F46" s="416"/>
      <c r="G46" s="416"/>
      <c r="H46" s="286" t="s">
        <v>185</v>
      </c>
      <c r="I46" s="231"/>
      <c r="J46" s="312"/>
      <c r="K46" s="288" t="s">
        <v>36</v>
      </c>
      <c r="L46" s="187" t="s">
        <v>29</v>
      </c>
      <c r="M46" s="3"/>
      <c r="N46" s="3"/>
      <c r="O46" s="3"/>
      <c r="P46" s="3"/>
      <c r="Q46" s="3"/>
      <c r="R46" s="3"/>
      <c r="S46" s="3"/>
      <c r="T46" s="3"/>
      <c r="U46" s="3"/>
    </row>
    <row r="47" spans="1:23" ht="17.25" customHeight="1">
      <c r="A47" s="55"/>
      <c r="B47" s="56"/>
      <c r="C47" s="415" t="s">
        <v>174</v>
      </c>
      <c r="D47" s="416"/>
      <c r="E47" s="416"/>
      <c r="F47" s="416"/>
      <c r="G47" s="416"/>
      <c r="H47" s="286" t="s">
        <v>186</v>
      </c>
      <c r="I47" s="232"/>
      <c r="J47" s="313"/>
      <c r="K47" s="288" t="s">
        <v>48</v>
      </c>
      <c r="L47" s="187" t="s">
        <v>30</v>
      </c>
      <c r="M47" s="3"/>
      <c r="N47" s="3"/>
      <c r="O47" s="3"/>
      <c r="P47" s="3"/>
      <c r="Q47" s="3"/>
      <c r="R47" s="3"/>
      <c r="S47" s="3"/>
      <c r="T47" s="3"/>
      <c r="U47" s="3"/>
    </row>
    <row r="48" spans="1:23" ht="17.25" customHeight="1">
      <c r="A48" s="55"/>
      <c r="B48" s="56"/>
      <c r="C48" s="437" t="s">
        <v>175</v>
      </c>
      <c r="D48" s="416"/>
      <c r="E48" s="416"/>
      <c r="F48" s="416"/>
      <c r="G48" s="416"/>
      <c r="H48" s="286" t="s">
        <v>187</v>
      </c>
      <c r="I48" s="232"/>
      <c r="J48" s="313"/>
      <c r="K48" s="288" t="s">
        <v>48</v>
      </c>
      <c r="L48" s="187" t="s">
        <v>30</v>
      </c>
      <c r="M48" s="3"/>
      <c r="N48" s="3"/>
      <c r="O48" s="3"/>
      <c r="P48" s="3"/>
      <c r="Q48" s="3"/>
      <c r="R48" s="3"/>
      <c r="S48" s="3"/>
      <c r="T48" s="3"/>
      <c r="U48" s="3"/>
    </row>
    <row r="49" spans="1:23" ht="17.25" customHeight="1">
      <c r="A49" s="55"/>
      <c r="B49" s="56"/>
      <c r="C49" s="437" t="s">
        <v>176</v>
      </c>
      <c r="D49" s="416"/>
      <c r="E49" s="416"/>
      <c r="F49" s="416"/>
      <c r="G49" s="416"/>
      <c r="H49" s="286" t="s">
        <v>188</v>
      </c>
      <c r="I49" s="299" t="str">
        <f>IF(I46="","",IF($I$51="乾　式","0.00",10^(7.203-1735.74/(I46+234))))</f>
        <v/>
      </c>
      <c r="J49" s="299" t="str">
        <f>IF(J46="","",IF($I$51="乾　式","0.00",10^(7.203-1735.74/(J46+234))))</f>
        <v/>
      </c>
      <c r="K49" s="288" t="s">
        <v>48</v>
      </c>
      <c r="L49" s="187" t="s">
        <v>30</v>
      </c>
      <c r="M49" s="3"/>
      <c r="N49" s="3"/>
      <c r="O49" s="3"/>
      <c r="P49" s="3"/>
      <c r="Q49" s="3"/>
      <c r="R49" s="3"/>
      <c r="S49" s="3"/>
      <c r="T49" s="3"/>
      <c r="U49" s="3"/>
    </row>
    <row r="50" spans="1:23" ht="3.75" customHeight="1">
      <c r="A50" s="55"/>
      <c r="B50" s="56"/>
      <c r="C50" s="290"/>
      <c r="D50" s="287"/>
      <c r="E50" s="287"/>
      <c r="F50" s="287"/>
      <c r="G50" s="287"/>
      <c r="H50" s="286"/>
      <c r="I50" s="300"/>
      <c r="J50" s="300"/>
      <c r="K50" s="288"/>
      <c r="L50" s="187"/>
      <c r="M50" s="3"/>
      <c r="N50" s="3"/>
      <c r="O50" s="3"/>
      <c r="P50" s="3"/>
      <c r="Q50" s="3"/>
      <c r="R50" s="3"/>
      <c r="S50" s="3"/>
      <c r="T50" s="3"/>
      <c r="U50" s="3"/>
    </row>
    <row r="51" spans="1:23" ht="17.25" customHeight="1">
      <c r="A51" s="55"/>
      <c r="B51" s="56"/>
      <c r="C51" s="63" t="s">
        <v>211</v>
      </c>
      <c r="D51" s="287"/>
      <c r="E51" s="65"/>
      <c r="F51" s="3"/>
      <c r="G51" s="287"/>
      <c r="H51" s="301"/>
      <c r="I51" s="314" t="s">
        <v>229</v>
      </c>
      <c r="J51" s="56"/>
      <c r="K51" s="288"/>
      <c r="L51" s="121"/>
      <c r="N51" s="4"/>
    </row>
    <row r="52" spans="1:23" ht="16.5" customHeight="1">
      <c r="A52" s="55"/>
      <c r="B52" s="56"/>
      <c r="C52" s="302" t="s">
        <v>182</v>
      </c>
      <c r="D52" s="302"/>
      <c r="E52" s="302"/>
      <c r="F52" s="302"/>
      <c r="G52" s="302"/>
      <c r="H52" s="302"/>
      <c r="I52" s="302"/>
      <c r="J52" s="303"/>
      <c r="K52" s="122"/>
      <c r="L52" s="115"/>
      <c r="M52" s="3"/>
      <c r="N52" s="3"/>
      <c r="O52" s="3"/>
      <c r="P52" s="3"/>
      <c r="Q52" s="3"/>
      <c r="R52" s="3"/>
      <c r="S52" s="3"/>
      <c r="T52" s="3"/>
      <c r="U52" s="3"/>
    </row>
    <row r="53" spans="1:23" ht="16.5" customHeight="1">
      <c r="A53" s="55"/>
      <c r="B53" s="56"/>
      <c r="C53" s="302" t="s">
        <v>181</v>
      </c>
      <c r="D53" s="302"/>
      <c r="E53" s="302"/>
      <c r="F53" s="302"/>
      <c r="G53" s="302"/>
      <c r="H53" s="302"/>
      <c r="I53" s="302"/>
      <c r="J53" s="302"/>
      <c r="K53" s="122"/>
      <c r="L53" s="115"/>
      <c r="M53" s="3"/>
      <c r="N53" s="3"/>
      <c r="O53" s="3"/>
      <c r="P53" s="3"/>
      <c r="Q53" s="3"/>
      <c r="R53" s="3"/>
      <c r="S53" s="3"/>
      <c r="T53" s="3"/>
      <c r="U53" s="3"/>
    </row>
    <row r="54" spans="1:23" ht="17.25" customHeight="1">
      <c r="A54" s="55"/>
      <c r="B54" s="56"/>
      <c r="C54" s="290"/>
      <c r="D54" s="287"/>
      <c r="E54" s="287"/>
      <c r="F54" s="287"/>
      <c r="G54" s="287"/>
      <c r="H54" s="286"/>
      <c r="I54" s="300"/>
      <c r="J54" s="300"/>
      <c r="K54" s="288"/>
      <c r="L54" s="187"/>
      <c r="M54" s="3"/>
      <c r="N54" s="3"/>
      <c r="O54" s="3"/>
      <c r="P54" s="3"/>
      <c r="Q54" s="3"/>
      <c r="R54" s="3"/>
      <c r="S54" s="3"/>
      <c r="T54" s="3"/>
      <c r="U54" s="3"/>
    </row>
    <row r="55" spans="1:23" ht="17.25" customHeight="1">
      <c r="A55" s="55"/>
      <c r="B55" s="56"/>
      <c r="C55" s="290"/>
      <c r="D55" s="287"/>
      <c r="E55" s="287"/>
      <c r="F55" s="287"/>
      <c r="G55" s="287"/>
      <c r="H55" s="286"/>
      <c r="I55" s="300"/>
      <c r="J55" s="300"/>
      <c r="K55" s="288"/>
      <c r="L55" s="187"/>
      <c r="M55" s="3"/>
      <c r="N55" s="3"/>
      <c r="O55" s="3"/>
      <c r="P55" s="3"/>
      <c r="Q55" s="3"/>
      <c r="R55" s="3"/>
      <c r="S55" s="3"/>
      <c r="T55" s="3"/>
      <c r="U55" s="3"/>
    </row>
    <row r="56" spans="1:23" ht="15" customHeight="1">
      <c r="A56" s="46"/>
      <c r="B56" s="47"/>
      <c r="C56" s="56"/>
      <c r="D56" s="53"/>
      <c r="E56" s="53"/>
      <c r="F56" s="53"/>
      <c r="G56" s="53"/>
      <c r="H56" s="53"/>
      <c r="I56" s="53" t="s">
        <v>6</v>
      </c>
      <c r="J56" s="53" t="s">
        <v>13</v>
      </c>
      <c r="K56" s="261"/>
      <c r="L56" s="108"/>
      <c r="M56" s="34"/>
    </row>
    <row r="57" spans="1:23" ht="18" customHeight="1">
      <c r="A57" s="46"/>
      <c r="B57" s="47"/>
      <c r="C57" s="466" t="s">
        <v>178</v>
      </c>
      <c r="D57" s="467"/>
      <c r="E57" s="467"/>
      <c r="F57" s="273"/>
      <c r="G57" s="273"/>
      <c r="H57" s="158" t="s">
        <v>177</v>
      </c>
      <c r="I57" s="239"/>
      <c r="J57" s="239"/>
      <c r="K57" s="122" t="s">
        <v>24</v>
      </c>
      <c r="L57" s="108" t="s">
        <v>42</v>
      </c>
      <c r="M57" s="36"/>
    </row>
    <row r="58" spans="1:23" s="6" customFormat="1" ht="8.25" customHeight="1" thickBot="1">
      <c r="A58" s="97"/>
      <c r="B58" s="98"/>
      <c r="C58" s="175"/>
      <c r="D58" s="117"/>
      <c r="E58" s="117"/>
      <c r="F58" s="117"/>
      <c r="G58" s="117"/>
      <c r="H58" s="98"/>
      <c r="I58" s="180"/>
      <c r="J58" s="181"/>
      <c r="K58" s="178"/>
      <c r="L58" s="99"/>
      <c r="M58" s="7"/>
      <c r="N58" s="14"/>
      <c r="O58" s="10"/>
      <c r="P58" s="7"/>
      <c r="Q58" s="13"/>
      <c r="R58" s="17"/>
      <c r="S58" s="12"/>
      <c r="T58" s="15"/>
      <c r="U58" s="7"/>
      <c r="V58" s="7"/>
      <c r="W58" s="7"/>
    </row>
    <row r="59" spans="1:23" ht="9" customHeight="1">
      <c r="M59" s="3"/>
      <c r="N59" s="3"/>
      <c r="O59" s="3"/>
      <c r="P59" s="3"/>
      <c r="Q59" s="3"/>
      <c r="R59" s="3"/>
      <c r="S59" s="3"/>
      <c r="T59" s="3"/>
      <c r="U59" s="3"/>
    </row>
    <row r="60" spans="1:23" ht="15" customHeight="1" thickBot="1">
      <c r="M60" s="3"/>
      <c r="N60" s="3"/>
      <c r="O60" s="3"/>
      <c r="P60" s="3"/>
      <c r="Q60" s="3"/>
      <c r="R60" s="3"/>
      <c r="S60" s="3"/>
      <c r="T60" s="3"/>
      <c r="U60" s="3"/>
    </row>
    <row r="61" spans="1:23" s="6" customFormat="1" ht="18.75" customHeight="1" thickBot="1">
      <c r="A61" s="469" t="s">
        <v>79</v>
      </c>
      <c r="B61" s="470"/>
      <c r="C61" s="470"/>
      <c r="D61" s="470"/>
      <c r="E61" s="470"/>
      <c r="F61" s="470"/>
      <c r="G61" s="470"/>
      <c r="H61" s="470"/>
      <c r="I61" s="470"/>
      <c r="J61" s="470"/>
      <c r="K61" s="470"/>
      <c r="L61" s="471"/>
      <c r="M61" s="7"/>
      <c r="N61" s="7"/>
      <c r="O61" s="7"/>
      <c r="P61" s="7"/>
      <c r="Q61" s="7"/>
      <c r="R61" s="7"/>
      <c r="S61" s="7"/>
      <c r="T61" s="7"/>
      <c r="U61" s="7"/>
    </row>
    <row r="62" spans="1:23" ht="28.5" customHeight="1" thickTop="1">
      <c r="A62" s="474" t="s">
        <v>124</v>
      </c>
      <c r="B62" s="475"/>
      <c r="C62" s="476" t="str">
        <f>+$C$3</f>
        <v>食器消毒保管庫　　（　４．処理能力　）</v>
      </c>
      <c r="D62" s="477"/>
      <c r="E62" s="477"/>
      <c r="F62" s="477"/>
      <c r="G62" s="477"/>
      <c r="H62" s="477"/>
      <c r="I62" s="477"/>
      <c r="J62" s="477"/>
      <c r="K62" s="472" t="str">
        <f>+$K$3</f>
        <v/>
      </c>
      <c r="L62" s="473"/>
    </row>
    <row r="63" spans="1:23" ht="18" customHeight="1" thickBot="1">
      <c r="A63" s="478" t="s">
        <v>198</v>
      </c>
      <c r="B63" s="479"/>
      <c r="C63" s="460" t="str">
        <f>+$C$4</f>
        <v/>
      </c>
      <c r="D63" s="460"/>
      <c r="E63" s="461"/>
      <c r="F63" s="461"/>
      <c r="G63" s="462"/>
      <c r="H63" s="35" t="s">
        <v>1</v>
      </c>
      <c r="I63" s="463" t="str">
        <f>+$I$4</f>
        <v/>
      </c>
      <c r="J63" s="464"/>
      <c r="K63" s="464"/>
      <c r="L63" s="465"/>
    </row>
    <row r="64" spans="1:23" s="6" customFormat="1" ht="9" customHeight="1">
      <c r="A64" s="119"/>
      <c r="B64" s="53"/>
      <c r="C64" s="53"/>
      <c r="D64" s="162"/>
      <c r="E64" s="162"/>
      <c r="F64" s="162"/>
      <c r="G64" s="120"/>
      <c r="H64" s="163"/>
      <c r="I64" s="53"/>
      <c r="J64" s="163"/>
      <c r="K64" s="120"/>
      <c r="L64" s="164"/>
      <c r="M64" s="7"/>
      <c r="N64" s="7"/>
      <c r="O64" s="7"/>
      <c r="P64" s="7"/>
      <c r="Q64" s="7"/>
      <c r="R64" s="7"/>
      <c r="S64" s="7"/>
      <c r="T64" s="7"/>
      <c r="U64" s="7"/>
    </row>
    <row r="65" spans="1:21" ht="13.5" customHeight="1">
      <c r="A65" s="55"/>
      <c r="B65" s="56"/>
      <c r="C65" s="438"/>
      <c r="D65" s="425"/>
      <c r="E65" s="425"/>
      <c r="F65" s="425"/>
      <c r="G65" s="425"/>
      <c r="H65" s="425"/>
      <c r="I65" s="53"/>
      <c r="J65" s="47"/>
      <c r="K65" s="122"/>
      <c r="L65" s="115"/>
      <c r="M65" s="3"/>
      <c r="N65" s="3"/>
      <c r="O65" s="3"/>
      <c r="P65" s="3"/>
      <c r="Q65" s="3"/>
      <c r="R65" s="3"/>
      <c r="S65" s="3"/>
      <c r="T65" s="3"/>
      <c r="U65" s="3"/>
    </row>
    <row r="66" spans="1:21" ht="15" customHeight="1">
      <c r="A66" s="46" t="s">
        <v>89</v>
      </c>
      <c r="B66" s="47"/>
      <c r="C66" s="63"/>
      <c r="D66" s="53"/>
      <c r="E66" s="53"/>
      <c r="F66" s="53"/>
      <c r="G66" s="53"/>
      <c r="H66" s="53"/>
      <c r="I66" s="53"/>
      <c r="J66" s="53"/>
      <c r="K66" s="47"/>
      <c r="L66" s="50"/>
    </row>
    <row r="67" spans="1:21" ht="15" customHeight="1">
      <c r="A67" s="46"/>
      <c r="B67" s="47"/>
      <c r="C67" s="47"/>
      <c r="D67" s="53"/>
      <c r="E67" s="53"/>
      <c r="F67" s="53"/>
      <c r="G67" s="53"/>
      <c r="H67" s="53"/>
      <c r="I67" s="53"/>
      <c r="J67" s="53"/>
      <c r="K67" s="47"/>
      <c r="L67" s="50"/>
    </row>
    <row r="68" spans="1:21" ht="15" customHeight="1">
      <c r="A68" s="46"/>
      <c r="B68" s="47"/>
      <c r="C68" s="47"/>
      <c r="D68" s="53"/>
      <c r="E68" s="53"/>
      <c r="F68" s="53"/>
      <c r="G68" s="53"/>
      <c r="H68" s="53"/>
      <c r="I68" s="53"/>
      <c r="J68" s="53"/>
      <c r="K68" s="47"/>
      <c r="L68" s="50"/>
    </row>
    <row r="69" spans="1:21" ht="15" customHeight="1">
      <c r="A69" s="46"/>
      <c r="B69" s="47"/>
      <c r="C69" s="47"/>
      <c r="D69" s="53"/>
      <c r="E69" s="53"/>
      <c r="F69" s="53"/>
      <c r="G69" s="53"/>
      <c r="H69" s="53"/>
      <c r="I69" s="53"/>
      <c r="J69" s="53"/>
      <c r="K69" s="47"/>
      <c r="L69" s="50"/>
    </row>
    <row r="70" spans="1:21" ht="15" customHeight="1">
      <c r="A70" s="46"/>
      <c r="B70" s="47"/>
      <c r="C70" s="47"/>
      <c r="D70" s="53"/>
      <c r="E70" s="53"/>
      <c r="F70" s="53"/>
      <c r="G70" s="53"/>
      <c r="H70" s="53"/>
      <c r="I70" s="53"/>
      <c r="J70" s="53"/>
      <c r="K70" s="47"/>
      <c r="L70" s="50"/>
    </row>
    <row r="71" spans="1:21" ht="15" customHeight="1">
      <c r="A71" s="46"/>
      <c r="B71" s="47"/>
      <c r="C71" s="47"/>
      <c r="D71" s="53"/>
      <c r="E71" s="53"/>
      <c r="F71" s="53"/>
      <c r="G71" s="53"/>
      <c r="H71" s="53"/>
      <c r="I71" s="53"/>
      <c r="J71" s="53"/>
      <c r="K71" s="47"/>
      <c r="L71" s="50"/>
    </row>
    <row r="72" spans="1:21" ht="15" customHeight="1">
      <c r="A72" s="46"/>
      <c r="B72" s="47"/>
      <c r="C72" s="47"/>
      <c r="D72" s="53"/>
      <c r="E72" s="53"/>
      <c r="F72" s="53"/>
      <c r="G72" s="53"/>
      <c r="H72" s="53"/>
      <c r="I72" s="53"/>
      <c r="J72" s="53"/>
      <c r="K72" s="47"/>
      <c r="L72" s="50"/>
    </row>
    <row r="73" spans="1:21" ht="15" customHeight="1">
      <c r="A73" s="46"/>
      <c r="B73" s="47"/>
      <c r="C73" s="47"/>
      <c r="D73" s="53"/>
      <c r="E73" s="53"/>
      <c r="F73" s="53"/>
      <c r="G73" s="53"/>
      <c r="H73" s="53"/>
      <c r="I73" s="53"/>
      <c r="J73" s="53"/>
      <c r="K73" s="47"/>
      <c r="L73" s="50"/>
    </row>
    <row r="74" spans="1:21" ht="15" customHeight="1">
      <c r="A74" s="46"/>
      <c r="B74" s="47"/>
      <c r="C74" s="47"/>
      <c r="D74" s="53"/>
      <c r="E74" s="53"/>
      <c r="F74" s="53"/>
      <c r="G74" s="53"/>
      <c r="H74" s="53"/>
      <c r="I74" s="53"/>
      <c r="J74" s="53"/>
      <c r="K74" s="47"/>
      <c r="L74" s="50"/>
    </row>
    <row r="75" spans="1:21" ht="15" customHeight="1">
      <c r="A75" s="46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50"/>
    </row>
    <row r="76" spans="1:21" ht="15" customHeight="1">
      <c r="A76" s="46"/>
      <c r="B76" s="47"/>
      <c r="C76" s="56"/>
      <c r="D76" s="56"/>
      <c r="E76" s="56"/>
      <c r="F76" s="56"/>
      <c r="G76" s="56"/>
      <c r="H76" s="56"/>
      <c r="I76" s="56"/>
      <c r="J76" s="56"/>
      <c r="K76" s="56"/>
      <c r="L76" s="50"/>
    </row>
    <row r="77" spans="1:21" ht="15" customHeight="1">
      <c r="A77" s="46"/>
      <c r="B77" s="47"/>
      <c r="C77" s="56"/>
      <c r="D77" s="56"/>
      <c r="E77" s="56"/>
      <c r="F77" s="56"/>
      <c r="G77" s="56"/>
      <c r="H77" s="56"/>
      <c r="I77" s="56"/>
      <c r="J77" s="56"/>
      <c r="K77" s="56"/>
      <c r="L77" s="50"/>
    </row>
    <row r="78" spans="1:21" ht="15" customHeight="1">
      <c r="A78" s="46"/>
      <c r="B78" s="47"/>
      <c r="C78" s="56"/>
      <c r="D78" s="56"/>
      <c r="E78" s="56"/>
      <c r="F78" s="56"/>
      <c r="G78" s="56"/>
      <c r="H78" s="56"/>
      <c r="I78" s="56"/>
      <c r="J78" s="56"/>
      <c r="K78" s="56"/>
      <c r="L78" s="50"/>
    </row>
    <row r="79" spans="1:21" ht="15" customHeight="1">
      <c r="A79" s="46"/>
      <c r="B79" s="47"/>
      <c r="C79" s="56"/>
      <c r="D79" s="56"/>
      <c r="E79" s="56"/>
      <c r="F79" s="56"/>
      <c r="G79" s="56"/>
      <c r="H79" s="56"/>
      <c r="I79" s="56"/>
      <c r="J79" s="56"/>
      <c r="K79" s="56"/>
      <c r="L79" s="50"/>
    </row>
    <row r="80" spans="1:21" ht="15" customHeight="1">
      <c r="A80" s="46"/>
      <c r="B80" s="47"/>
      <c r="C80" s="56"/>
      <c r="D80" s="56"/>
      <c r="E80" s="56"/>
      <c r="F80" s="56"/>
      <c r="G80" s="56"/>
      <c r="H80" s="56"/>
      <c r="I80" s="56"/>
      <c r="J80" s="56"/>
      <c r="K80" s="56"/>
      <c r="L80" s="50"/>
    </row>
    <row r="81" spans="1:12" ht="15" customHeight="1">
      <c r="A81" s="46"/>
      <c r="B81" s="47"/>
      <c r="C81" s="56"/>
      <c r="D81" s="56"/>
      <c r="E81" s="56"/>
      <c r="F81" s="56"/>
      <c r="G81" s="56"/>
      <c r="H81" s="56"/>
      <c r="I81" s="56"/>
      <c r="J81" s="56"/>
      <c r="K81" s="56"/>
      <c r="L81" s="50"/>
    </row>
    <row r="82" spans="1:12" ht="15" customHeight="1">
      <c r="A82" s="46"/>
      <c r="B82" s="47"/>
      <c r="C82" s="56"/>
      <c r="D82" s="56"/>
      <c r="E82" s="56"/>
      <c r="F82" s="56"/>
      <c r="G82" s="56"/>
      <c r="H82" s="56"/>
      <c r="I82" s="56"/>
      <c r="J82" s="56"/>
      <c r="K82" s="56"/>
      <c r="L82" s="50"/>
    </row>
    <row r="83" spans="1:12" ht="15" customHeight="1">
      <c r="A83" s="46"/>
      <c r="B83" s="47"/>
      <c r="C83" s="56"/>
      <c r="D83" s="56"/>
      <c r="E83" s="56"/>
      <c r="F83" s="56"/>
      <c r="G83" s="56"/>
      <c r="H83" s="56"/>
      <c r="I83" s="56"/>
      <c r="J83" s="56"/>
      <c r="K83" s="56"/>
      <c r="L83" s="50"/>
    </row>
    <row r="84" spans="1:12" ht="15" customHeight="1">
      <c r="A84" s="46"/>
      <c r="B84" s="47"/>
      <c r="C84" s="56"/>
      <c r="D84" s="56"/>
      <c r="E84" s="56"/>
      <c r="F84" s="56"/>
      <c r="G84" s="56"/>
      <c r="H84" s="56"/>
      <c r="I84" s="56"/>
      <c r="J84" s="56"/>
      <c r="K84" s="56"/>
      <c r="L84" s="50"/>
    </row>
    <row r="85" spans="1:12">
      <c r="A85" s="46" t="s">
        <v>90</v>
      </c>
      <c r="B85" s="47"/>
      <c r="C85" s="63"/>
      <c r="D85" s="47"/>
      <c r="E85" s="47"/>
      <c r="F85" s="47"/>
      <c r="G85" s="47"/>
      <c r="H85" s="47"/>
      <c r="I85" s="47"/>
      <c r="J85" s="47"/>
      <c r="K85" s="47"/>
      <c r="L85" s="50"/>
    </row>
    <row r="86" spans="1:12">
      <c r="A86" s="46"/>
      <c r="B86" s="47"/>
      <c r="C86" s="56"/>
      <c r="D86" s="63"/>
      <c r="E86" s="47"/>
      <c r="F86" s="47"/>
      <c r="G86" s="47"/>
      <c r="H86" s="47"/>
      <c r="I86" s="47"/>
      <c r="J86" s="47"/>
      <c r="K86" s="47"/>
      <c r="L86" s="50"/>
    </row>
    <row r="87" spans="1:12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50"/>
    </row>
    <row r="88" spans="1:12">
      <c r="A88" s="55"/>
      <c r="B88" s="56"/>
      <c r="C88" s="47"/>
      <c r="D88" s="47"/>
      <c r="E88" s="47"/>
      <c r="F88" s="47"/>
      <c r="G88" s="47"/>
      <c r="H88" s="47"/>
      <c r="I88" s="47"/>
      <c r="J88" s="47"/>
      <c r="K88" s="47"/>
      <c r="L88" s="115"/>
    </row>
    <row r="89" spans="1:12">
      <c r="A89" s="55"/>
      <c r="B89" s="56"/>
      <c r="C89" s="47"/>
      <c r="D89" s="47"/>
      <c r="E89" s="47"/>
      <c r="F89" s="47"/>
      <c r="G89" s="47"/>
      <c r="H89" s="47"/>
      <c r="I89" s="47"/>
      <c r="J89" s="47"/>
      <c r="K89" s="47"/>
      <c r="L89" s="115"/>
    </row>
    <row r="90" spans="1:12">
      <c r="A90" s="55"/>
      <c r="B90" s="56"/>
      <c r="C90" s="47"/>
      <c r="D90" s="47"/>
      <c r="E90" s="47"/>
      <c r="F90" s="47"/>
      <c r="G90" s="47"/>
      <c r="H90" s="47"/>
      <c r="I90" s="47"/>
      <c r="J90" s="47"/>
      <c r="K90" s="47"/>
      <c r="L90" s="115"/>
    </row>
    <row r="91" spans="1:12">
      <c r="A91" s="55"/>
      <c r="B91" s="56"/>
      <c r="C91" s="47"/>
      <c r="D91" s="47"/>
      <c r="E91" s="47"/>
      <c r="F91" s="47"/>
      <c r="G91" s="47"/>
      <c r="H91" s="47"/>
      <c r="I91" s="47"/>
      <c r="J91" s="47"/>
      <c r="K91" s="47"/>
      <c r="L91" s="115"/>
    </row>
    <row r="92" spans="1:12">
      <c r="A92" s="55"/>
      <c r="B92" s="56"/>
      <c r="C92" s="47"/>
      <c r="D92" s="47"/>
      <c r="E92" s="47"/>
      <c r="F92" s="47"/>
      <c r="G92" s="47"/>
      <c r="H92" s="47"/>
      <c r="I92" s="47"/>
      <c r="J92" s="47"/>
      <c r="K92" s="47"/>
      <c r="L92" s="115"/>
    </row>
    <row r="93" spans="1:12">
      <c r="A93" s="55"/>
      <c r="B93" s="56"/>
      <c r="C93" s="47"/>
      <c r="D93" s="47"/>
      <c r="E93" s="47"/>
      <c r="F93" s="47"/>
      <c r="G93" s="47"/>
      <c r="H93" s="47"/>
      <c r="I93" s="47"/>
      <c r="J93" s="47"/>
      <c r="K93" s="47"/>
      <c r="L93" s="115"/>
    </row>
    <row r="94" spans="1:12">
      <c r="A94" s="55"/>
      <c r="B94" s="56"/>
      <c r="C94" s="47"/>
      <c r="D94" s="47"/>
      <c r="E94" s="47"/>
      <c r="F94" s="47"/>
      <c r="G94" s="47"/>
      <c r="H94" s="47"/>
      <c r="I94" s="47"/>
      <c r="J94" s="47"/>
      <c r="K94" s="47"/>
      <c r="L94" s="115"/>
    </row>
    <row r="95" spans="1:12">
      <c r="A95" s="55"/>
      <c r="B95" s="56"/>
      <c r="C95" s="47"/>
      <c r="D95" s="47"/>
      <c r="E95" s="47"/>
      <c r="F95" s="47"/>
      <c r="G95" s="47"/>
      <c r="H95" s="47"/>
      <c r="I95" s="47"/>
      <c r="J95" s="47"/>
      <c r="K95" s="47"/>
      <c r="L95" s="115"/>
    </row>
    <row r="96" spans="1:12">
      <c r="A96" s="55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115"/>
    </row>
    <row r="97" spans="1:21">
      <c r="A97" s="55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115"/>
    </row>
    <row r="98" spans="1:21">
      <c r="A98" s="55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115"/>
    </row>
    <row r="99" spans="1:21">
      <c r="A99" s="55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115"/>
    </row>
    <row r="100" spans="1:21">
      <c r="A100" s="55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115"/>
    </row>
    <row r="101" spans="1:21">
      <c r="A101" s="55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115"/>
    </row>
    <row r="102" spans="1:21">
      <c r="A102" s="55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115"/>
    </row>
    <row r="103" spans="1:21">
      <c r="A103" s="55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115"/>
    </row>
    <row r="104" spans="1:21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115"/>
    </row>
    <row r="105" spans="1:21">
      <c r="A105" s="55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115"/>
    </row>
    <row r="106" spans="1:21">
      <c r="A106" s="55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115"/>
    </row>
    <row r="107" spans="1:21">
      <c r="A107" s="55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115"/>
    </row>
    <row r="108" spans="1:21">
      <c r="A108" s="55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115"/>
    </row>
    <row r="109" spans="1:21">
      <c r="A109" s="55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115"/>
    </row>
    <row r="110" spans="1:21" ht="12.75" customHeight="1">
      <c r="A110" s="55"/>
      <c r="B110" s="56"/>
      <c r="C110" s="269"/>
      <c r="D110" s="91"/>
      <c r="E110" s="91"/>
      <c r="F110" s="91"/>
      <c r="G110" s="91"/>
      <c r="H110" s="91"/>
      <c r="I110" s="53"/>
      <c r="J110" s="47"/>
      <c r="K110" s="122"/>
      <c r="L110" s="115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3.5" customHeight="1" thickBot="1">
      <c r="A111" s="116"/>
      <c r="B111" s="117"/>
      <c r="C111" s="123"/>
      <c r="D111" s="304"/>
      <c r="E111" s="304"/>
      <c r="F111" s="304"/>
      <c r="G111" s="304"/>
      <c r="H111" s="304"/>
      <c r="I111" s="124"/>
      <c r="J111" s="98"/>
      <c r="K111" s="125"/>
      <c r="L111" s="118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0.5" customHeight="1">
      <c r="A112" s="3"/>
      <c r="B112" s="3"/>
      <c r="C112" s="5"/>
      <c r="D112" s="305"/>
      <c r="E112" s="305"/>
      <c r="F112" s="305"/>
      <c r="G112" s="305"/>
      <c r="H112" s="305"/>
      <c r="I112" s="4"/>
      <c r="J112" s="7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</row>
  </sheetData>
  <sheetProtection password="CC9A" sheet="1" objects="1" scenarios="1" formatCells="0" formatRows="0" insertRows="0" deleteRows="0"/>
  <mergeCells count="32">
    <mergeCell ref="C65:H65"/>
    <mergeCell ref="A61:L61"/>
    <mergeCell ref="C57:E57"/>
    <mergeCell ref="I5:I6"/>
    <mergeCell ref="C44:E44"/>
    <mergeCell ref="C49:G49"/>
    <mergeCell ref="A6:B6"/>
    <mergeCell ref="K62:L62"/>
    <mergeCell ref="K5:K6"/>
    <mergeCell ref="D6:F6"/>
    <mergeCell ref="A62:B62"/>
    <mergeCell ref="C62:J62"/>
    <mergeCell ref="D5:F5"/>
    <mergeCell ref="C48:G48"/>
    <mergeCell ref="A63:B63"/>
    <mergeCell ref="A5:B5"/>
    <mergeCell ref="A2:L2"/>
    <mergeCell ref="C3:J3"/>
    <mergeCell ref="K3:L3"/>
    <mergeCell ref="C4:G4"/>
    <mergeCell ref="I4:L4"/>
    <mergeCell ref="A4:B4"/>
    <mergeCell ref="A3:B3"/>
    <mergeCell ref="C63:G63"/>
    <mergeCell ref="I63:L63"/>
    <mergeCell ref="C45:F45"/>
    <mergeCell ref="C46:G46"/>
    <mergeCell ref="G5:G6"/>
    <mergeCell ref="C47:G47"/>
    <mergeCell ref="C5:C6"/>
    <mergeCell ref="C39:E39"/>
    <mergeCell ref="B8:L16"/>
  </mergeCells>
  <phoneticPr fontId="3"/>
  <dataValidations count="1">
    <dataValidation type="list" allowBlank="1" showInputMessage="1" showErrorMessage="1" sqref="I51">
      <formula1>"（選択）,湿　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2" manualBreakCount="2">
    <brk id="59" max="16383" man="1"/>
    <brk id="11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57"/>
  <sheetViews>
    <sheetView view="pageBreakPreview" zoomScaleNormal="100" zoomScaleSheetLayoutView="100" workbookViewId="0">
      <selection activeCell="C4" sqref="C4:G4"/>
    </sheetView>
  </sheetViews>
  <sheetFormatPr defaultColWidth="9" defaultRowHeight="13.5"/>
  <cols>
    <col min="1" max="1" width="4.5" style="19" customWidth="1"/>
    <col min="2" max="2" width="5.5" style="19" customWidth="1"/>
    <col min="3" max="4" width="9.125" style="19" customWidth="1"/>
    <col min="5" max="5" width="6" style="19" customWidth="1"/>
    <col min="6" max="6" width="5.75" style="19" customWidth="1"/>
    <col min="7" max="7" width="5.875" style="19" customWidth="1"/>
    <col min="8" max="8" width="8.125" style="19" customWidth="1"/>
    <col min="9" max="9" width="9" style="19" customWidth="1"/>
    <col min="10" max="10" width="9.875" style="19" customWidth="1"/>
    <col min="11" max="11" width="7.5" style="19" customWidth="1"/>
    <col min="12" max="12" width="10.125" style="19" customWidth="1"/>
    <col min="13" max="13" width="5.5" style="19" customWidth="1"/>
    <col min="14" max="14" width="11.5" style="19" hidden="1" customWidth="1"/>
    <col min="15" max="15" width="6.875" style="19" hidden="1" customWidth="1"/>
    <col min="16" max="16384" width="9" style="19"/>
  </cols>
  <sheetData>
    <row r="1" spans="1:20" ht="15" customHeight="1" thickBot="1"/>
    <row r="2" spans="1:20" s="6" customFormat="1" ht="18.75" customHeight="1">
      <c r="A2" s="418" t="s">
        <v>79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20"/>
    </row>
    <row r="3" spans="1:20" s="6" customFormat="1" ht="28.5" customHeight="1">
      <c r="A3" s="326" t="s">
        <v>124</v>
      </c>
      <c r="B3" s="430"/>
      <c r="C3" s="421" t="str">
        <f>+表紙!B3&amp;"　　（　５．エネルギー消費量　）"</f>
        <v>食器消毒保管庫　　（　５．エネルギー消費量　）</v>
      </c>
      <c r="D3" s="480"/>
      <c r="E3" s="480"/>
      <c r="F3" s="480"/>
      <c r="G3" s="480"/>
      <c r="H3" s="480"/>
      <c r="I3" s="480"/>
      <c r="J3" s="480"/>
      <c r="K3" s="421" t="str">
        <f xml:space="preserve"> IF(表紙!$I$11="選択してください","","ガス種："&amp;表紙!$I$11)</f>
        <v/>
      </c>
      <c r="L3" s="431"/>
    </row>
    <row r="4" spans="1:20" s="6" customFormat="1" ht="18" customHeight="1" thickBot="1">
      <c r="A4" s="484" t="s">
        <v>198</v>
      </c>
      <c r="B4" s="353"/>
      <c r="C4" s="481" t="str">
        <f>IF(表紙!$B$6=0,"",表紙!$B$6)</f>
        <v/>
      </c>
      <c r="D4" s="481"/>
      <c r="E4" s="482"/>
      <c r="F4" s="482"/>
      <c r="G4" s="482"/>
      <c r="H4" s="214" t="s">
        <v>53</v>
      </c>
      <c r="I4" s="482" t="str">
        <f>IF(表紙!$H$5=0,"",表紙!$H$5)</f>
        <v/>
      </c>
      <c r="J4" s="482"/>
      <c r="K4" s="482"/>
      <c r="L4" s="483"/>
    </row>
    <row r="5" spans="1:20" s="6" customFormat="1" ht="10.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50"/>
    </row>
    <row r="6" spans="1:20" s="6" customFormat="1" ht="15" customHeight="1">
      <c r="A6" s="46"/>
      <c r="B6" s="447" t="s">
        <v>212</v>
      </c>
      <c r="C6" s="447"/>
      <c r="D6" s="447"/>
      <c r="E6" s="447"/>
      <c r="F6" s="447"/>
      <c r="G6" s="447"/>
      <c r="H6" s="447"/>
      <c r="I6" s="447"/>
      <c r="J6" s="447"/>
      <c r="K6" s="447"/>
      <c r="L6" s="182"/>
    </row>
    <row r="7" spans="1:20" s="6" customFormat="1" ht="15" customHeight="1">
      <c r="A7" s="46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182"/>
    </row>
    <row r="8" spans="1:20" s="6" customFormat="1" ht="15" customHeight="1">
      <c r="A8" s="46"/>
      <c r="B8" s="47"/>
      <c r="C8" s="47"/>
      <c r="D8" s="271"/>
      <c r="E8" s="271"/>
      <c r="F8" s="271"/>
      <c r="G8" s="271"/>
      <c r="H8" s="271"/>
      <c r="I8" s="271"/>
      <c r="J8" s="271"/>
      <c r="K8" s="271"/>
      <c r="L8" s="50"/>
    </row>
    <row r="9" spans="1:20" s="6" customFormat="1" ht="15" customHeight="1">
      <c r="A9" s="46"/>
      <c r="B9" s="89" t="s">
        <v>23</v>
      </c>
      <c r="C9" s="47"/>
      <c r="D9" s="47"/>
      <c r="E9" s="47"/>
      <c r="F9" s="47"/>
      <c r="G9" s="47"/>
      <c r="H9" s="47"/>
      <c r="I9" s="47"/>
      <c r="J9" s="47"/>
      <c r="K9" s="47"/>
      <c r="L9" s="50"/>
    </row>
    <row r="10" spans="1:20" s="6" customFormat="1" ht="15" customHeight="1">
      <c r="A10" s="46"/>
      <c r="B10" s="47"/>
      <c r="C10" s="47" t="s">
        <v>22</v>
      </c>
      <c r="D10" s="47"/>
      <c r="E10" s="47"/>
      <c r="F10" s="47"/>
      <c r="G10" s="47"/>
      <c r="H10" s="47"/>
      <c r="I10" s="47"/>
      <c r="J10" s="47"/>
      <c r="K10" s="47"/>
      <c r="L10" s="50"/>
    </row>
    <row r="11" spans="1:20" s="6" customFormat="1" ht="15" customHeight="1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50"/>
    </row>
    <row r="12" spans="1:20" s="6" customFormat="1">
      <c r="A12" s="46"/>
      <c r="B12" s="89" t="s">
        <v>224</v>
      </c>
      <c r="C12" s="47"/>
      <c r="D12" s="47"/>
      <c r="E12" s="47"/>
      <c r="F12" s="47"/>
      <c r="G12" s="47"/>
      <c r="H12" s="47"/>
      <c r="I12" s="47"/>
      <c r="J12" s="47"/>
      <c r="K12" s="47"/>
      <c r="L12" s="50"/>
    </row>
    <row r="13" spans="1:20" s="7" customFormat="1" ht="25.5" customHeight="1">
      <c r="A13" s="46"/>
      <c r="B13" s="47"/>
      <c r="C13" s="47"/>
      <c r="D13" s="126"/>
      <c r="E13" s="127"/>
      <c r="F13" s="127"/>
      <c r="G13" s="127"/>
      <c r="H13" s="127"/>
      <c r="I13" s="242"/>
      <c r="J13" s="242"/>
      <c r="K13" s="127"/>
      <c r="L13" s="50"/>
      <c r="P13" s="6"/>
    </row>
    <row r="14" spans="1:20" s="7" customFormat="1" ht="16.5" customHeight="1">
      <c r="A14" s="46"/>
      <c r="B14" s="47"/>
      <c r="C14" s="47"/>
      <c r="D14" s="126"/>
      <c r="E14" s="127"/>
      <c r="F14" s="127"/>
      <c r="G14" s="127"/>
      <c r="H14" s="127"/>
      <c r="I14" s="128" t="s">
        <v>6</v>
      </c>
      <c r="J14" s="128" t="s">
        <v>13</v>
      </c>
      <c r="K14" s="127"/>
      <c r="L14" s="50"/>
      <c r="P14" s="6"/>
    </row>
    <row r="15" spans="1:20" s="6" customFormat="1" ht="19.5" customHeight="1" thickBot="1">
      <c r="A15" s="46"/>
      <c r="B15" s="47"/>
      <c r="C15" s="53" t="s">
        <v>213</v>
      </c>
      <c r="D15" s="47" t="s">
        <v>136</v>
      </c>
      <c r="E15" s="92"/>
      <c r="F15" s="47"/>
      <c r="G15" s="47"/>
      <c r="H15" s="154" t="s">
        <v>137</v>
      </c>
      <c r="I15" s="233" t="str">
        <f>IF(+'4.処理能力'!$I$39&lt;&gt;"",+'4.処理能力'!$I$39,"")</f>
        <v/>
      </c>
      <c r="J15" s="233" t="str">
        <f>IF(+'4.処理能力'!$J$39&lt;&gt;"",+'4.処理能力'!$J$39,"")</f>
        <v/>
      </c>
      <c r="K15" s="122" t="s">
        <v>24</v>
      </c>
      <c r="L15" s="186" t="s">
        <v>31</v>
      </c>
      <c r="N15" s="14"/>
      <c r="O15" s="7"/>
      <c r="P15" s="7"/>
      <c r="Q15" s="16"/>
      <c r="R15" s="20"/>
      <c r="S15" s="7"/>
      <c r="T15" s="15"/>
    </row>
    <row r="16" spans="1:20" s="6" customFormat="1" ht="21" customHeight="1" thickBot="1">
      <c r="A16" s="46"/>
      <c r="B16" s="47"/>
      <c r="C16" s="47"/>
      <c r="D16" s="47" t="s">
        <v>138</v>
      </c>
      <c r="E16" s="53"/>
      <c r="F16" s="63"/>
      <c r="G16" s="47"/>
      <c r="H16" s="155" t="s">
        <v>139</v>
      </c>
      <c r="I16" s="240" t="str">
        <f>IF(I15&lt;&gt;"",+I15,"")</f>
        <v/>
      </c>
      <c r="J16" s="240" t="str">
        <f>IF(J15&lt;&gt;"",+J15,"")</f>
        <v/>
      </c>
      <c r="K16" s="122" t="s">
        <v>24</v>
      </c>
      <c r="L16" s="186" t="s">
        <v>31</v>
      </c>
      <c r="O16" s="7"/>
      <c r="P16" s="7"/>
      <c r="Q16" s="7"/>
      <c r="R16" s="7"/>
      <c r="S16" s="7"/>
      <c r="T16" s="7"/>
    </row>
    <row r="17" spans="1:20" s="6" customFormat="1" ht="6.75" customHeight="1" thickBot="1">
      <c r="A17" s="46"/>
      <c r="B17" s="47"/>
      <c r="C17" s="47"/>
      <c r="D17" s="131"/>
      <c r="E17" s="53"/>
      <c r="F17" s="63"/>
      <c r="G17" s="47"/>
      <c r="H17" s="130"/>
      <c r="I17" s="132"/>
      <c r="J17" s="132"/>
      <c r="K17" s="122"/>
      <c r="L17" s="186"/>
      <c r="O17" s="7"/>
      <c r="P17" s="7"/>
      <c r="Q17" s="7"/>
      <c r="R17" s="7"/>
      <c r="S17" s="7"/>
      <c r="T17" s="7"/>
    </row>
    <row r="18" spans="1:20" s="6" customFormat="1" ht="21" customHeight="1" thickBot="1">
      <c r="A18" s="46"/>
      <c r="B18" s="47"/>
      <c r="C18" s="47"/>
      <c r="D18" s="131"/>
      <c r="E18" s="53"/>
      <c r="F18" s="63"/>
      <c r="G18" s="47"/>
      <c r="H18" s="47"/>
      <c r="I18" s="60" t="s">
        <v>140</v>
      </c>
      <c r="J18" s="241" t="str">
        <f>IF(COUNTBLANK(I16:J16)=0,(I16+J16)/2,"")</f>
        <v/>
      </c>
      <c r="K18" s="269" t="s">
        <v>11</v>
      </c>
      <c r="L18" s="186" t="s">
        <v>31</v>
      </c>
      <c r="O18" s="7"/>
      <c r="P18" s="7"/>
      <c r="Q18" s="7"/>
      <c r="R18" s="7"/>
      <c r="S18" s="7"/>
      <c r="T18" s="7"/>
    </row>
    <row r="19" spans="1:20" s="6" customFormat="1" ht="4.5" customHeight="1">
      <c r="A19" s="46"/>
      <c r="B19" s="47"/>
      <c r="C19" s="47"/>
      <c r="D19" s="131"/>
      <c r="E19" s="53"/>
      <c r="F19" s="63"/>
      <c r="G19" s="47"/>
      <c r="H19" s="47"/>
      <c r="I19" s="60"/>
      <c r="J19" s="133"/>
      <c r="K19" s="269"/>
      <c r="L19" s="186"/>
      <c r="O19" s="7"/>
      <c r="P19" s="7"/>
      <c r="Q19" s="7"/>
      <c r="R19" s="7"/>
      <c r="S19" s="7"/>
      <c r="T19" s="7"/>
    </row>
    <row r="20" spans="1:20" s="6" customFormat="1" ht="16.5" customHeight="1">
      <c r="A20" s="46"/>
      <c r="B20" s="47"/>
      <c r="C20" s="47"/>
      <c r="D20" s="131"/>
      <c r="E20" s="53"/>
      <c r="F20" s="63"/>
      <c r="G20" s="47"/>
      <c r="H20" s="47"/>
      <c r="I20" s="65" t="s">
        <v>12</v>
      </c>
      <c r="J20" s="234" t="str">
        <f>IF(J18&lt;&gt;"",ABS(I16-J16)/J18,"")</f>
        <v/>
      </c>
      <c r="K20" s="269"/>
      <c r="L20" s="186"/>
      <c r="O20" s="7"/>
      <c r="P20" s="7"/>
      <c r="Q20" s="7"/>
      <c r="R20" s="7"/>
      <c r="S20" s="7"/>
      <c r="T20" s="7"/>
    </row>
    <row r="21" spans="1:20" s="6" customFormat="1" ht="6.75" customHeight="1">
      <c r="A21" s="46"/>
      <c r="B21" s="47"/>
      <c r="C21" s="47"/>
      <c r="D21" s="47"/>
      <c r="E21" s="53"/>
      <c r="F21" s="63"/>
      <c r="G21" s="47"/>
      <c r="H21" s="135"/>
      <c r="I21" s="132"/>
      <c r="J21" s="132"/>
      <c r="K21" s="122"/>
      <c r="L21" s="186"/>
      <c r="O21" s="7"/>
      <c r="P21" s="7"/>
      <c r="Q21" s="7"/>
      <c r="R21" s="7"/>
      <c r="S21" s="7"/>
      <c r="T21" s="7"/>
    </row>
    <row r="22" spans="1:20" s="6" customFormat="1" ht="19.5" customHeight="1" thickBot="1">
      <c r="A22" s="46"/>
      <c r="B22" s="47"/>
      <c r="C22" s="53" t="s">
        <v>214</v>
      </c>
      <c r="D22" s="47" t="s">
        <v>141</v>
      </c>
      <c r="E22" s="53"/>
      <c r="F22" s="63"/>
      <c r="G22" s="47"/>
      <c r="H22" s="154" t="s">
        <v>142</v>
      </c>
      <c r="I22" s="235" t="str">
        <f>IF(+'4.処理能力'!$I$57&lt;&gt;"",+'4.処理能力'!$I$57,"")</f>
        <v/>
      </c>
      <c r="J22" s="235" t="str">
        <f>IF(+'4.処理能力'!$J$57&lt;&gt;"",+'4.処理能力'!$J$57,"")</f>
        <v/>
      </c>
      <c r="K22" s="122" t="s">
        <v>24</v>
      </c>
      <c r="L22" s="186" t="s">
        <v>31</v>
      </c>
      <c r="O22" s="7"/>
      <c r="P22" s="7"/>
      <c r="Q22" s="7"/>
      <c r="R22" s="7"/>
      <c r="S22" s="7"/>
      <c r="T22" s="7"/>
    </row>
    <row r="23" spans="1:20" s="6" customFormat="1" ht="21" customHeight="1" thickBot="1">
      <c r="A23" s="46"/>
      <c r="B23" s="47"/>
      <c r="C23" s="47"/>
      <c r="D23" s="47" t="s">
        <v>143</v>
      </c>
      <c r="E23" s="53"/>
      <c r="F23" s="63"/>
      <c r="G23" s="135"/>
      <c r="H23" s="155" t="s">
        <v>144</v>
      </c>
      <c r="I23" s="240" t="str">
        <f>IF(I22&lt;&gt;"",+I22,"")</f>
        <v/>
      </c>
      <c r="J23" s="240" t="str">
        <f>IF(J22&lt;&gt;"",+J22,"")</f>
        <v/>
      </c>
      <c r="K23" s="122" t="s">
        <v>24</v>
      </c>
      <c r="L23" s="186" t="s">
        <v>31</v>
      </c>
      <c r="O23" s="7"/>
      <c r="Q23" s="7"/>
      <c r="R23" s="7"/>
      <c r="S23" s="7"/>
      <c r="T23" s="7"/>
    </row>
    <row r="24" spans="1:20" s="6" customFormat="1" ht="6.75" customHeight="1" thickBot="1">
      <c r="A24" s="46"/>
      <c r="B24" s="47"/>
      <c r="C24" s="47"/>
      <c r="D24" s="131"/>
      <c r="E24" s="53"/>
      <c r="F24" s="63"/>
      <c r="G24" s="47"/>
      <c r="H24" s="130"/>
      <c r="I24" s="132"/>
      <c r="J24" s="132"/>
      <c r="K24" s="122"/>
      <c r="L24" s="186"/>
      <c r="O24" s="7"/>
      <c r="P24" s="7"/>
      <c r="Q24" s="7"/>
      <c r="R24" s="7"/>
      <c r="S24" s="7"/>
      <c r="T24" s="7"/>
    </row>
    <row r="25" spans="1:20" s="6" customFormat="1" ht="21" customHeight="1" thickBot="1">
      <c r="A25" s="46"/>
      <c r="B25" s="47"/>
      <c r="C25" s="47"/>
      <c r="D25" s="131"/>
      <c r="E25" s="53"/>
      <c r="F25" s="63"/>
      <c r="G25" s="47"/>
      <c r="H25" s="47"/>
      <c r="I25" s="60" t="s">
        <v>145</v>
      </c>
      <c r="J25" s="241" t="str">
        <f>IF(COUNTBLANK(I23:J23)=0,(I23+J23)/2,"")</f>
        <v/>
      </c>
      <c r="K25" s="269" t="s">
        <v>11</v>
      </c>
      <c r="L25" s="186" t="s">
        <v>31</v>
      </c>
      <c r="O25" s="7"/>
      <c r="P25" s="7"/>
      <c r="Q25" s="7"/>
      <c r="R25" s="7"/>
      <c r="S25" s="7"/>
      <c r="T25" s="7"/>
    </row>
    <row r="26" spans="1:20" s="6" customFormat="1" ht="4.5" customHeight="1">
      <c r="A26" s="46"/>
      <c r="B26" s="47"/>
      <c r="C26" s="47"/>
      <c r="D26" s="131"/>
      <c r="E26" s="53"/>
      <c r="F26" s="63"/>
      <c r="G26" s="47"/>
      <c r="H26" s="47"/>
      <c r="I26" s="60"/>
      <c r="J26" s="133"/>
      <c r="K26" s="269"/>
      <c r="L26" s="121"/>
      <c r="O26" s="7"/>
      <c r="P26" s="7"/>
      <c r="Q26" s="7"/>
      <c r="R26" s="7"/>
      <c r="S26" s="7"/>
      <c r="T26" s="7"/>
    </row>
    <row r="27" spans="1:20" s="6" customFormat="1" ht="19.5" customHeight="1">
      <c r="A27" s="46"/>
      <c r="B27" s="47"/>
      <c r="C27" s="47"/>
      <c r="D27" s="131"/>
      <c r="E27" s="53"/>
      <c r="F27" s="63"/>
      <c r="G27" s="47"/>
      <c r="H27" s="47"/>
      <c r="I27" s="65" t="s">
        <v>12</v>
      </c>
      <c r="J27" s="234" t="str">
        <f>IF(J25&lt;&gt;"",ABS(I23-J23)/J25,"")</f>
        <v/>
      </c>
      <c r="K27" s="269"/>
      <c r="L27" s="134"/>
      <c r="O27" s="7"/>
      <c r="P27" s="7"/>
      <c r="Q27" s="7"/>
      <c r="R27" s="7"/>
      <c r="S27" s="7"/>
      <c r="T27" s="7"/>
    </row>
    <row r="28" spans="1:20" s="6" customFormat="1" ht="3.75" customHeight="1">
      <c r="A28" s="46"/>
      <c r="B28" s="47"/>
      <c r="C28" s="47"/>
      <c r="D28" s="47"/>
      <c r="E28" s="53"/>
      <c r="F28" s="63"/>
      <c r="G28" s="47"/>
      <c r="H28" s="135"/>
      <c r="I28" s="132"/>
      <c r="J28" s="132"/>
      <c r="K28" s="122"/>
      <c r="L28" s="129"/>
      <c r="O28" s="7"/>
      <c r="P28" s="7"/>
      <c r="Q28" s="7"/>
      <c r="R28" s="7"/>
      <c r="S28" s="7"/>
      <c r="T28" s="7"/>
    </row>
    <row r="29" spans="1:20" ht="18">
      <c r="A29" s="136"/>
      <c r="B29" s="89" t="s">
        <v>28</v>
      </c>
      <c r="C29" s="140"/>
      <c r="D29" s="47"/>
      <c r="E29" s="47"/>
      <c r="F29" s="47"/>
      <c r="G29" s="137"/>
      <c r="H29" s="47"/>
      <c r="I29" s="47"/>
      <c r="J29" s="47"/>
      <c r="K29" s="138"/>
      <c r="L29" s="139"/>
    </row>
    <row r="30" spans="1:20" ht="15" customHeight="1">
      <c r="A30" s="136"/>
      <c r="B30" s="140"/>
      <c r="C30" s="47" t="s">
        <v>22</v>
      </c>
      <c r="D30" s="140"/>
      <c r="E30" s="47"/>
      <c r="F30" s="47"/>
      <c r="G30" s="65"/>
      <c r="H30" s="47"/>
      <c r="I30" s="47"/>
      <c r="J30" s="47"/>
      <c r="K30" s="47"/>
      <c r="L30" s="139"/>
    </row>
    <row r="31" spans="1:20" ht="24" customHeight="1">
      <c r="A31" s="136"/>
      <c r="B31" s="140"/>
      <c r="C31" s="47"/>
      <c r="D31" s="47"/>
      <c r="E31" s="47"/>
      <c r="F31" s="47"/>
      <c r="G31" s="47"/>
      <c r="H31" s="141"/>
      <c r="I31" s="63"/>
      <c r="J31" s="63"/>
      <c r="K31" s="138"/>
      <c r="L31" s="139"/>
    </row>
    <row r="32" spans="1:20" ht="14.25">
      <c r="A32" s="136"/>
      <c r="B32" s="89" t="s">
        <v>225</v>
      </c>
      <c r="C32" s="140"/>
      <c r="D32" s="142"/>
      <c r="E32" s="142"/>
      <c r="F32" s="142"/>
      <c r="G32" s="142"/>
      <c r="H32" s="141"/>
      <c r="I32" s="63"/>
      <c r="J32" s="63"/>
      <c r="K32" s="138"/>
      <c r="L32" s="139"/>
    </row>
    <row r="33" spans="1:12" ht="15" customHeight="1">
      <c r="A33" s="136"/>
      <c r="B33" s="140"/>
      <c r="C33" s="47" t="s">
        <v>52</v>
      </c>
      <c r="D33" s="140"/>
      <c r="E33" s="47"/>
      <c r="F33" s="47"/>
      <c r="G33" s="47"/>
      <c r="H33" s="47"/>
      <c r="I33" s="47"/>
      <c r="J33" s="47"/>
      <c r="K33" s="47"/>
      <c r="L33" s="139"/>
    </row>
    <row r="34" spans="1:12">
      <c r="A34" s="136"/>
      <c r="B34" s="140"/>
      <c r="C34" s="47"/>
      <c r="D34" s="47"/>
      <c r="E34" s="47"/>
      <c r="F34" s="47"/>
      <c r="G34" s="47"/>
      <c r="H34" s="47"/>
      <c r="I34" s="47"/>
      <c r="J34" s="47"/>
      <c r="K34" s="47"/>
      <c r="L34" s="139"/>
    </row>
    <row r="35" spans="1:12" ht="18.75" customHeight="1">
      <c r="A35" s="136"/>
      <c r="B35" s="140"/>
      <c r="C35" s="47"/>
      <c r="D35" s="126"/>
      <c r="E35" s="47"/>
      <c r="F35" s="47"/>
      <c r="G35" s="47"/>
      <c r="H35" s="47"/>
      <c r="I35" s="47"/>
      <c r="J35" s="47"/>
      <c r="K35" s="47"/>
      <c r="L35" s="139"/>
    </row>
    <row r="36" spans="1:12" ht="7.5" customHeight="1">
      <c r="A36" s="136"/>
      <c r="B36" s="140"/>
      <c r="C36" s="47"/>
      <c r="D36" s="126"/>
      <c r="E36" s="47"/>
      <c r="F36" s="47"/>
      <c r="G36" s="47"/>
      <c r="H36" s="47"/>
      <c r="I36" s="47"/>
      <c r="J36" s="47"/>
      <c r="K36" s="47"/>
      <c r="L36" s="139"/>
    </row>
    <row r="37" spans="1:12" ht="20.25" customHeight="1">
      <c r="A37" s="136"/>
      <c r="B37" s="140"/>
      <c r="C37" s="53" t="s">
        <v>213</v>
      </c>
      <c r="D37" s="143" t="s">
        <v>205</v>
      </c>
      <c r="E37" s="47"/>
      <c r="F37" s="140"/>
      <c r="G37" s="140"/>
      <c r="H37" s="140"/>
      <c r="I37" s="154" t="s">
        <v>146</v>
      </c>
      <c r="J37" s="236" t="str">
        <f>$J$18</f>
        <v/>
      </c>
      <c r="K37" s="62" t="s">
        <v>24</v>
      </c>
      <c r="L37" s="186" t="s">
        <v>31</v>
      </c>
    </row>
    <row r="38" spans="1:12" ht="20.25" customHeight="1" thickBot="1">
      <c r="A38" s="136"/>
      <c r="B38" s="140"/>
      <c r="C38" s="140"/>
      <c r="D38" s="144" t="s">
        <v>206</v>
      </c>
      <c r="E38" s="156"/>
      <c r="F38" s="156"/>
      <c r="G38" s="156"/>
      <c r="H38" s="140"/>
      <c r="I38" s="154" t="s">
        <v>147</v>
      </c>
      <c r="J38" s="306">
        <v>1</v>
      </c>
      <c r="K38" s="51" t="s">
        <v>25</v>
      </c>
      <c r="L38" s="188"/>
    </row>
    <row r="39" spans="1:12" ht="23.25" customHeight="1" thickBot="1">
      <c r="A39" s="136"/>
      <c r="B39" s="140"/>
      <c r="C39" s="144"/>
      <c r="D39" s="47" t="s">
        <v>207</v>
      </c>
      <c r="E39" s="145"/>
      <c r="F39" s="145"/>
      <c r="G39" s="140"/>
      <c r="H39" s="140"/>
      <c r="I39" s="155" t="s">
        <v>222</v>
      </c>
      <c r="J39" s="254" t="str">
        <f>IF(COUNTBLANK(J37:J38)=0,J37*J38,"")</f>
        <v/>
      </c>
      <c r="K39" s="146" t="s">
        <v>26</v>
      </c>
      <c r="L39" s="186" t="s">
        <v>29</v>
      </c>
    </row>
    <row r="40" spans="1:12" ht="20.25" customHeight="1">
      <c r="A40" s="136"/>
      <c r="B40" s="140"/>
      <c r="C40" s="47"/>
      <c r="D40" s="269"/>
      <c r="E40" s="147"/>
      <c r="F40" s="148"/>
      <c r="G40" s="47"/>
      <c r="H40" s="140"/>
      <c r="I40" s="47"/>
      <c r="J40" s="47"/>
      <c r="K40" s="47"/>
      <c r="L40" s="189"/>
    </row>
    <row r="41" spans="1:12" ht="20.25" customHeight="1">
      <c r="A41" s="136"/>
      <c r="B41" s="140"/>
      <c r="C41" s="53" t="s">
        <v>214</v>
      </c>
      <c r="D41" s="202" t="s">
        <v>208</v>
      </c>
      <c r="E41" s="63"/>
      <c r="F41" s="63"/>
      <c r="G41" s="63"/>
      <c r="H41" s="140"/>
      <c r="I41" s="154" t="s">
        <v>148</v>
      </c>
      <c r="J41" s="236" t="str">
        <f>$J$25</f>
        <v/>
      </c>
      <c r="K41" s="62" t="s">
        <v>24</v>
      </c>
      <c r="L41" s="186" t="s">
        <v>31</v>
      </c>
    </row>
    <row r="42" spans="1:12" ht="20.25" customHeight="1" thickBot="1">
      <c r="A42" s="136"/>
      <c r="B42" s="140"/>
      <c r="C42" s="47"/>
      <c r="D42" s="202" t="s">
        <v>209</v>
      </c>
      <c r="E42" s="202"/>
      <c r="F42" s="202"/>
      <c r="G42" s="202"/>
      <c r="H42" s="140"/>
      <c r="I42" s="154" t="s">
        <v>147</v>
      </c>
      <c r="J42" s="306">
        <v>1</v>
      </c>
      <c r="K42" s="51" t="s">
        <v>25</v>
      </c>
      <c r="L42" s="188"/>
    </row>
    <row r="43" spans="1:12" ht="23.25" customHeight="1" thickBot="1">
      <c r="A43" s="136"/>
      <c r="B43" s="140"/>
      <c r="C43" s="47"/>
      <c r="D43" s="63" t="s">
        <v>210</v>
      </c>
      <c r="E43" s="63"/>
      <c r="F43" s="63"/>
      <c r="G43" s="63"/>
      <c r="H43" s="140"/>
      <c r="I43" s="155" t="s">
        <v>223</v>
      </c>
      <c r="J43" s="254" t="str">
        <f>IF(COUNTBLANK(J41:J42)=0,J41*J42,"")</f>
        <v/>
      </c>
      <c r="K43" s="146" t="s">
        <v>26</v>
      </c>
      <c r="L43" s="186" t="s">
        <v>29</v>
      </c>
    </row>
    <row r="44" spans="1:12" ht="15" customHeight="1">
      <c r="A44" s="136"/>
      <c r="B44" s="140"/>
      <c r="C44" s="47"/>
      <c r="D44" s="269"/>
      <c r="E44" s="147"/>
      <c r="F44" s="148"/>
      <c r="G44" s="47"/>
      <c r="H44" s="47"/>
      <c r="I44" s="47"/>
      <c r="J44" s="47"/>
      <c r="K44" s="47"/>
      <c r="L44" s="189"/>
    </row>
    <row r="45" spans="1:12" ht="15" customHeight="1">
      <c r="A45" s="136"/>
      <c r="B45" s="140"/>
      <c r="C45" s="47"/>
      <c r="D45" s="269"/>
      <c r="E45" s="147"/>
      <c r="F45" s="148"/>
      <c r="G45" s="47"/>
      <c r="H45" s="47"/>
      <c r="I45" s="47"/>
      <c r="J45" s="47"/>
      <c r="K45" s="47"/>
      <c r="L45" s="139"/>
    </row>
    <row r="46" spans="1:12" ht="15" customHeight="1">
      <c r="A46" s="136"/>
      <c r="B46" s="140"/>
      <c r="C46" s="47"/>
      <c r="D46" s="269"/>
      <c r="E46" s="147"/>
      <c r="F46" s="148"/>
      <c r="G46" s="47"/>
      <c r="H46" s="47"/>
      <c r="I46" s="47"/>
      <c r="J46" s="47"/>
      <c r="K46" s="47"/>
      <c r="L46" s="139"/>
    </row>
    <row r="47" spans="1:12" ht="15" customHeight="1">
      <c r="A47" s="136"/>
      <c r="B47" s="140"/>
      <c r="C47" s="47"/>
      <c r="D47" s="269"/>
      <c r="E47" s="147"/>
      <c r="F47" s="148"/>
      <c r="G47" s="47"/>
      <c r="H47" s="47"/>
      <c r="I47" s="47"/>
      <c r="J47" s="47"/>
      <c r="K47" s="47"/>
      <c r="L47" s="139"/>
    </row>
    <row r="48" spans="1:12" ht="15" customHeight="1">
      <c r="A48" s="136"/>
      <c r="B48" s="140"/>
      <c r="C48" s="47"/>
      <c r="D48" s="269"/>
      <c r="E48" s="147"/>
      <c r="F48" s="148"/>
      <c r="G48" s="47"/>
      <c r="H48" s="47"/>
      <c r="I48" s="47"/>
      <c r="J48" s="47"/>
      <c r="K48" s="47"/>
      <c r="L48" s="139"/>
    </row>
    <row r="49" spans="1:14" ht="15" customHeight="1">
      <c r="A49" s="136"/>
      <c r="B49" s="140"/>
      <c r="C49" s="47"/>
      <c r="D49" s="269"/>
      <c r="E49" s="147"/>
      <c r="F49" s="148"/>
      <c r="G49" s="47"/>
      <c r="H49" s="47"/>
      <c r="I49" s="47"/>
      <c r="J49" s="47"/>
      <c r="K49" s="47"/>
      <c r="L49" s="139"/>
    </row>
    <row r="50" spans="1:14" ht="15" customHeight="1">
      <c r="A50" s="136"/>
      <c r="B50" s="140"/>
      <c r="C50" s="47"/>
      <c r="D50" s="269"/>
      <c r="E50" s="147"/>
      <c r="F50" s="148"/>
      <c r="G50" s="47"/>
      <c r="H50" s="47"/>
      <c r="I50" s="47"/>
      <c r="J50" s="47"/>
      <c r="K50" s="47"/>
      <c r="L50" s="139"/>
    </row>
    <row r="51" spans="1:14" ht="15" customHeight="1" thickBot="1">
      <c r="A51" s="149"/>
      <c r="B51" s="150"/>
      <c r="C51" s="98"/>
      <c r="D51" s="123"/>
      <c r="E51" s="151"/>
      <c r="F51" s="152"/>
      <c r="G51" s="98"/>
      <c r="H51" s="98"/>
      <c r="I51" s="98"/>
      <c r="J51" s="98"/>
      <c r="K51" s="98"/>
      <c r="L51" s="153"/>
    </row>
    <row r="52" spans="1:14" s="21" customFormat="1" ht="8.65" customHeight="1"/>
    <row r="53" spans="1:14" s="21" customFormat="1" ht="15" customHeight="1"/>
    <row r="54" spans="1:14" ht="1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1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L56" s="21"/>
      <c r="M56" s="21"/>
      <c r="N56" s="21"/>
    </row>
    <row r="57" spans="1:14">
      <c r="L57" s="21"/>
      <c r="M57" s="21"/>
      <c r="N57" s="21"/>
    </row>
  </sheetData>
  <sheetProtection password="CC9A" sheet="1" objects="1" scenarios="1" formatCells="0" formatRows="0" insertRows="0" deleteRows="0"/>
  <mergeCells count="8">
    <mergeCell ref="B6:K7"/>
    <mergeCell ref="A2:L2"/>
    <mergeCell ref="C3:J3"/>
    <mergeCell ref="K3:L3"/>
    <mergeCell ref="C4:G4"/>
    <mergeCell ref="I4:L4"/>
    <mergeCell ref="A3:B3"/>
    <mergeCell ref="A4:B4"/>
  </mergeCells>
  <phoneticPr fontId="3"/>
  <conditionalFormatting sqref="J38">
    <cfRule type="expression" dxfId="1" priority="4" stopIfTrue="1">
      <formula>$J$38&lt;&gt;1</formula>
    </cfRule>
  </conditionalFormatting>
  <conditionalFormatting sqref="J42">
    <cfRule type="expression" dxfId="0" priority="3" stopIfTrue="1">
      <formula>$J$42&lt;&gt;1</formula>
    </cfRule>
  </conditionalFormatting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1.定格エネルギー消費量</vt:lpstr>
      <vt:lpstr>3.立上り性能</vt:lpstr>
      <vt:lpstr>4.処理能力</vt:lpstr>
      <vt:lpstr>5.エネルギー消費量 </vt:lpstr>
      <vt:lpstr>'1.定格エネルギー消費量'!Print_Area</vt:lpstr>
      <vt:lpstr>'3.立上り性能'!Print_Area</vt:lpstr>
      <vt:lpstr>'4.処理能力'!Print_Area</vt:lpstr>
      <vt:lpstr>'5.エネルギー消費量 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2017-03-15T23:48:46Z</dcterms:modified>
</cp:coreProperties>
</file>